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450" tabRatio="719" activeTab="1"/>
  </bookViews>
  <sheets>
    <sheet name="目录" sheetId="1" r:id="rId1"/>
    <sheet name="2016全县收入" sheetId="2" r:id="rId2"/>
    <sheet name="2016全县支出" sheetId="3" r:id="rId3"/>
    <sheet name="2016县本级收入" sheetId="4" r:id="rId4"/>
    <sheet name="2016县本级支出" sheetId="5" r:id="rId5"/>
    <sheet name="2016年社保基金" sheetId="6" r:id="rId6"/>
    <sheet name="2017全县一般公共预算收入表" sheetId="7" r:id="rId7"/>
    <sheet name="2017全县一般公共预算支出表" sheetId="8" r:id="rId8"/>
    <sheet name="2017县本级收入" sheetId="9" r:id="rId9"/>
    <sheet name="2017县本级财力" sheetId="10" r:id="rId10"/>
    <sheet name="2017上级提前告知" sheetId="11" r:id="rId11"/>
    <sheet name="2017年县本级财政支出预算" sheetId="12" r:id="rId12"/>
    <sheet name="2017年县本级一般支出明细" sheetId="13" r:id="rId13"/>
    <sheet name="一般支出经济分类" sheetId="14" r:id="rId14"/>
    <sheet name="2017年县级基金支出" sheetId="15" r:id="rId15"/>
    <sheet name="2017年基金提前告知" sheetId="16" r:id="rId16"/>
    <sheet name="2017年社保基金" sheetId="17" r:id="rId17"/>
    <sheet name="国有资本经营预算收支表" sheetId="18" r:id="rId18"/>
    <sheet name="政府一般债务限额和余额情况表" sheetId="19" r:id="rId19"/>
    <sheet name="政府专项债务限额和余额情况表" sheetId="20" r:id="rId20"/>
  </sheets>
  <definedNames>
    <definedName name="_xlnm._FilterDatabase" localSheetId="12" hidden="1">'2017年县本级一般支出明细'!$A$4:$D$369</definedName>
    <definedName name="_xlnm.Print_Titles" localSheetId="12">'2017年县本级一般支出明细'!$1:$4</definedName>
    <definedName name="_xlnm.Print_Titles" localSheetId="10">'2017上级提前告知'!$1:$4</definedName>
  </definedNames>
  <calcPr fullCalcOnLoad="1"/>
</workbook>
</file>

<file path=xl/comments12.xml><?xml version="1.0" encoding="utf-8"?>
<comments xmlns="http://schemas.openxmlformats.org/spreadsheetml/2006/main">
  <authors>
    <author>null,null,总收发</author>
  </authors>
  <commentList>
    <comment ref="E4" authorId="0">
      <text>
        <r>
          <rPr>
            <b/>
            <sz val="9"/>
            <rFont val="宋体"/>
            <family val="0"/>
          </rPr>
          <t>null,null,总收发:</t>
        </r>
        <r>
          <rPr>
            <sz val="9"/>
            <rFont val="宋体"/>
            <family val="0"/>
          </rPr>
          <t xml:space="preserve">
</t>
        </r>
      </text>
    </comment>
    <comment ref="F6" authorId="0">
      <text>
        <r>
          <rPr>
            <b/>
            <sz val="9"/>
            <rFont val="宋体"/>
            <family val="0"/>
          </rPr>
          <t>调整增加政府住房基金128万元。</t>
        </r>
        <r>
          <rPr>
            <sz val="9"/>
            <rFont val="宋体"/>
            <family val="0"/>
          </rPr>
          <t xml:space="preserve">
</t>
        </r>
      </text>
    </comment>
    <comment ref="F28" authorId="0">
      <text>
        <r>
          <rPr>
            <b/>
            <sz val="9"/>
            <rFont val="宋体"/>
            <family val="0"/>
          </rPr>
          <t>原数58902，调减政府住房基金128</t>
        </r>
        <r>
          <rPr>
            <sz val="9"/>
            <rFont val="宋体"/>
            <family val="0"/>
          </rPr>
          <t xml:space="preserve">
</t>
        </r>
      </text>
    </comment>
  </commentList>
</comments>
</file>

<file path=xl/comments2.xml><?xml version="1.0" encoding="utf-8"?>
<comments xmlns="http://schemas.openxmlformats.org/spreadsheetml/2006/main">
  <authors>
    <author>null,null,总收发</author>
  </authors>
  <commentList>
    <comment ref="C4" authorId="0">
      <text>
        <r>
          <rPr>
            <b/>
            <sz val="9"/>
            <rFont val="宋体"/>
            <family val="0"/>
          </rPr>
          <t>调整预算数，县本级年底向人大汇报数据数调减2</t>
        </r>
        <r>
          <rPr>
            <b/>
            <sz val="9"/>
            <rFont val="宋体"/>
            <family val="0"/>
          </rPr>
          <t>055万元，年初预算47858</t>
        </r>
        <r>
          <rPr>
            <b/>
            <sz val="9"/>
            <rFont val="宋体"/>
            <family val="0"/>
          </rPr>
          <t>,见表《2016年县本级调整表3》</t>
        </r>
      </text>
    </comment>
    <comment ref="E4" authorId="0">
      <text>
        <r>
          <rPr>
            <b/>
            <sz val="9"/>
            <rFont val="宋体"/>
            <family val="0"/>
          </rPr>
          <t>为调整预算数的</t>
        </r>
      </text>
    </comment>
    <comment ref="F4" authorId="0">
      <text>
        <r>
          <rPr>
            <sz val="9"/>
            <rFont val="宋体"/>
            <family val="0"/>
          </rPr>
          <t xml:space="preserve">可比口径
</t>
        </r>
      </text>
    </comment>
    <comment ref="C29" authorId="0">
      <text>
        <r>
          <rPr>
            <sz val="9"/>
            <rFont val="宋体"/>
            <family val="0"/>
          </rPr>
          <t>年初预算为
60604-年底调整28110</t>
        </r>
      </text>
    </comment>
  </commentList>
</comments>
</file>

<file path=xl/comments3.xml><?xml version="1.0" encoding="utf-8"?>
<comments xmlns="http://schemas.openxmlformats.org/spreadsheetml/2006/main">
  <authors>
    <author>null,null,总收发</author>
  </authors>
  <commentList>
    <comment ref="C4" authorId="0">
      <text>
        <r>
          <rPr>
            <b/>
            <sz val="9"/>
            <rFont val="宋体"/>
            <family val="0"/>
          </rPr>
          <t>调整预算数</t>
        </r>
      </text>
    </comment>
    <comment ref="E4" authorId="0">
      <text>
        <r>
          <rPr>
            <b/>
            <sz val="9"/>
            <rFont val="宋体"/>
            <family val="0"/>
          </rPr>
          <t>为调整预算的</t>
        </r>
      </text>
    </comment>
    <comment ref="F6" authorId="0">
      <text>
        <r>
          <rPr>
            <b/>
            <sz val="9"/>
            <rFont val="宋体"/>
            <family val="0"/>
          </rPr>
          <t>上年实际完成221143万元，+2016年政府住房基金支出列公共预算128，列入住房保障支出</t>
        </r>
        <r>
          <rPr>
            <sz val="9"/>
            <rFont val="宋体"/>
            <family val="0"/>
          </rPr>
          <t xml:space="preserve">
</t>
        </r>
      </text>
    </comment>
    <comment ref="F27" authorId="0">
      <text>
        <r>
          <rPr>
            <sz val="9"/>
            <rFont val="宋体"/>
            <family val="0"/>
          </rPr>
          <t xml:space="preserve">实际完成70185，转一般预算128（住房保障支出）
</t>
        </r>
      </text>
    </comment>
  </commentList>
</comments>
</file>

<file path=xl/comments4.xml><?xml version="1.0" encoding="utf-8"?>
<comments xmlns="http://schemas.openxmlformats.org/spreadsheetml/2006/main">
  <authors>
    <author>null,null,总收发</author>
  </authors>
  <commentList>
    <comment ref="F8" authorId="0">
      <text>
        <r>
          <rPr>
            <sz val="9"/>
            <rFont val="宋体"/>
            <family val="0"/>
          </rPr>
          <t xml:space="preserve">需转换为可比口径
</t>
        </r>
      </text>
    </comment>
    <comment ref="C4" authorId="0">
      <text>
        <r>
          <rPr>
            <b/>
            <sz val="9"/>
            <rFont val="宋体"/>
            <family val="0"/>
          </rPr>
          <t>调整预算数</t>
        </r>
        <r>
          <rPr>
            <sz val="9"/>
            <rFont val="宋体"/>
            <family val="0"/>
          </rPr>
          <t xml:space="preserve">
</t>
        </r>
      </text>
    </comment>
    <comment ref="F4" authorId="0">
      <text>
        <r>
          <rPr>
            <b/>
            <sz val="9"/>
            <rFont val="宋体"/>
            <family val="0"/>
          </rPr>
          <t>可比口径</t>
        </r>
        <r>
          <rPr>
            <sz val="9"/>
            <rFont val="宋体"/>
            <family val="0"/>
          </rPr>
          <t xml:space="preserve">
具体折算表见濮阳市营改增收入过渡方案相关基数或《2</t>
        </r>
        <r>
          <rPr>
            <sz val="9"/>
            <rFont val="宋体"/>
            <family val="0"/>
          </rPr>
          <t>015年收入折算表》</t>
        </r>
      </text>
    </comment>
    <comment ref="F22" authorId="0">
      <text>
        <r>
          <rPr>
            <b/>
            <sz val="9"/>
            <rFont val="宋体"/>
            <family val="0"/>
          </rPr>
          <t>原数1118不含基金中列支的政府住房基金收入，2016年列入公共预算，同比口径加130</t>
        </r>
        <r>
          <rPr>
            <sz val="9"/>
            <rFont val="宋体"/>
            <family val="0"/>
          </rPr>
          <t xml:space="preserve">
</t>
        </r>
      </text>
    </comment>
    <comment ref="F27" authorId="0">
      <text>
        <r>
          <rPr>
            <b/>
            <sz val="9"/>
            <rFont val="宋体"/>
            <family val="0"/>
          </rPr>
          <t>列支的政府住房基金收入，2016年列入公共预算，同比口径加130</t>
        </r>
      </text>
    </comment>
    <comment ref="C6" authorId="0">
      <text>
        <r>
          <rPr>
            <b/>
            <sz val="9"/>
            <rFont val="宋体"/>
            <family val="0"/>
          </rPr>
          <t>原数为33501，年底调减2055</t>
        </r>
        <r>
          <rPr>
            <sz val="9"/>
            <rFont val="宋体"/>
            <family val="0"/>
          </rPr>
          <t xml:space="preserve">
</t>
        </r>
      </text>
    </comment>
  </commentList>
</comments>
</file>

<file path=xl/comments5.xml><?xml version="1.0" encoding="utf-8"?>
<comments xmlns="http://schemas.openxmlformats.org/spreadsheetml/2006/main">
  <authors>
    <author>null,null,总收发</author>
  </authors>
  <commentList>
    <comment ref="C10" authorId="0">
      <text>
        <r>
          <rPr>
            <b/>
            <sz val="9"/>
            <rFont val="宋体"/>
            <family val="0"/>
          </rPr>
          <t>按国库调整预算数+54</t>
        </r>
        <r>
          <rPr>
            <sz val="9"/>
            <rFont val="宋体"/>
            <family val="0"/>
          </rPr>
          <t xml:space="preserve">
</t>
        </r>
      </text>
    </comment>
    <comment ref="C4" authorId="0">
      <text>
        <r>
          <rPr>
            <sz val="9"/>
            <rFont val="宋体"/>
            <family val="0"/>
          </rPr>
          <t xml:space="preserve">调整预算数
</t>
        </r>
      </text>
    </comment>
    <comment ref="E4" authorId="0">
      <text>
        <r>
          <rPr>
            <b/>
            <sz val="9"/>
            <rFont val="宋体"/>
            <family val="0"/>
          </rPr>
          <t>null,null,总收发:</t>
        </r>
        <r>
          <rPr>
            <sz val="9"/>
            <rFont val="宋体"/>
            <family val="0"/>
          </rPr>
          <t xml:space="preserve">
</t>
        </r>
      </text>
    </comment>
    <comment ref="F6" authorId="0">
      <text>
        <r>
          <rPr>
            <b/>
            <sz val="9"/>
            <rFont val="宋体"/>
            <family val="0"/>
          </rPr>
          <t>调整增加政府住房基金128万元。</t>
        </r>
        <r>
          <rPr>
            <sz val="9"/>
            <rFont val="宋体"/>
            <family val="0"/>
          </rPr>
          <t xml:space="preserve">
</t>
        </r>
      </text>
    </comment>
    <comment ref="F27" authorId="0">
      <text>
        <r>
          <rPr>
            <b/>
            <sz val="9"/>
            <rFont val="宋体"/>
            <family val="0"/>
          </rPr>
          <t>原数58902，调减政府住房基金128</t>
        </r>
        <r>
          <rPr>
            <sz val="9"/>
            <rFont val="宋体"/>
            <family val="0"/>
          </rPr>
          <t xml:space="preserve">
</t>
        </r>
      </text>
    </comment>
  </commentList>
</comments>
</file>

<file path=xl/comments7.xml><?xml version="1.0" encoding="utf-8"?>
<comments xmlns="http://schemas.openxmlformats.org/spreadsheetml/2006/main">
  <authors>
    <author>null,null,总收发</author>
  </authors>
  <commentList>
    <comment ref="E4" authorId="0">
      <text>
        <r>
          <rPr>
            <b/>
            <sz val="9"/>
            <rFont val="宋体"/>
            <family val="0"/>
          </rPr>
          <t>可比口径:</t>
        </r>
        <r>
          <rPr>
            <sz val="9"/>
            <rFont val="宋体"/>
            <family val="0"/>
          </rPr>
          <t xml:space="preserve">
</t>
        </r>
      </text>
    </comment>
    <comment ref="B21" authorId="0">
      <text>
        <r>
          <rPr>
            <b/>
            <sz val="9"/>
            <rFont val="宋体"/>
            <family val="0"/>
          </rPr>
          <t>主要是由于上年的土地出让金计提的包括2015年未计提2016年补提的收入教育资金、农田水利资金等</t>
        </r>
        <r>
          <rPr>
            <sz val="9"/>
            <rFont val="宋体"/>
            <family val="0"/>
          </rPr>
          <t xml:space="preserve">
</t>
        </r>
      </text>
    </comment>
  </commentList>
</comments>
</file>

<file path=xl/comments8.xml><?xml version="1.0" encoding="utf-8"?>
<comments xmlns="http://schemas.openxmlformats.org/spreadsheetml/2006/main">
  <authors>
    <author>null,null,总收发</author>
  </authors>
  <commentList>
    <comment ref="C4" authorId="0">
      <text>
        <r>
          <rPr>
            <sz val="9"/>
            <rFont val="宋体"/>
            <family val="0"/>
          </rPr>
          <t xml:space="preserve">调整预算数
</t>
        </r>
      </text>
    </comment>
    <comment ref="D5" authorId="0">
      <text>
        <r>
          <rPr>
            <b/>
            <sz val="9"/>
            <rFont val="宋体"/>
            <family val="0"/>
          </rPr>
          <t>调整增加政府住房基金128万元。</t>
        </r>
        <r>
          <rPr>
            <sz val="9"/>
            <rFont val="宋体"/>
            <family val="0"/>
          </rPr>
          <t xml:space="preserve">
</t>
        </r>
      </text>
    </comment>
  </commentList>
</comments>
</file>

<file path=xl/comments9.xml><?xml version="1.0" encoding="utf-8"?>
<comments xmlns="http://schemas.openxmlformats.org/spreadsheetml/2006/main">
  <authors>
    <author>null,null,总收发</author>
  </authors>
  <commentList>
    <comment ref="E4" authorId="0">
      <text>
        <r>
          <rPr>
            <b/>
            <sz val="9"/>
            <rFont val="宋体"/>
            <family val="0"/>
          </rPr>
          <t>可比口径:</t>
        </r>
        <r>
          <rPr>
            <sz val="9"/>
            <rFont val="宋体"/>
            <family val="0"/>
          </rPr>
          <t xml:space="preserve">
</t>
        </r>
      </text>
    </comment>
    <comment ref="B22" authorId="0">
      <text>
        <r>
          <rPr>
            <b/>
            <sz val="9"/>
            <rFont val="宋体"/>
            <family val="0"/>
          </rPr>
          <t>主要是由于上年的土地出让金计提的包括2015年未计提2016年补提的收入教育资金、农田水利资金等</t>
        </r>
        <r>
          <rPr>
            <sz val="9"/>
            <rFont val="宋体"/>
            <family val="0"/>
          </rPr>
          <t xml:space="preserve">
</t>
        </r>
      </text>
    </comment>
  </commentList>
</comments>
</file>

<file path=xl/sharedStrings.xml><?xml version="1.0" encoding="utf-8"?>
<sst xmlns="http://schemas.openxmlformats.org/spreadsheetml/2006/main" count="1352" uniqueCount="802">
  <si>
    <t xml:space="preserve">单位：万元  </t>
  </si>
  <si>
    <t>一、税收收入</t>
  </si>
  <si>
    <t>车船税</t>
  </si>
  <si>
    <t>耕地占用税</t>
  </si>
  <si>
    <t>契税</t>
  </si>
  <si>
    <t>二、非税收入</t>
  </si>
  <si>
    <t>专项收入</t>
  </si>
  <si>
    <t>行政事业性收费收入</t>
  </si>
  <si>
    <t>罚没收入</t>
  </si>
  <si>
    <t>国有资源（资产）有偿使用收入</t>
  </si>
  <si>
    <t>收入项目</t>
  </si>
  <si>
    <t>增值税</t>
  </si>
  <si>
    <t>营业税</t>
  </si>
  <si>
    <t>企业所得税</t>
  </si>
  <si>
    <t>个人所得税</t>
  </si>
  <si>
    <t>城市维护建设税</t>
  </si>
  <si>
    <t>房产税</t>
  </si>
  <si>
    <t>印花税</t>
  </si>
  <si>
    <t>城镇土地使用税</t>
  </si>
  <si>
    <t>土地增值税</t>
  </si>
  <si>
    <t>其他收入</t>
  </si>
  <si>
    <t>一般公共预算收入小计</t>
  </si>
  <si>
    <t>国有土地使用权出让金收入</t>
  </si>
  <si>
    <t>国有土地收益基金</t>
  </si>
  <si>
    <t>农业土地开发资金</t>
  </si>
  <si>
    <t>城市基础设施配套费收入</t>
  </si>
  <si>
    <t>污水处理费收入</t>
  </si>
  <si>
    <t>散装水泥专项资金收入</t>
  </si>
  <si>
    <t>新型墙体材料专项基金收入</t>
  </si>
  <si>
    <t>其他政府性基金收入</t>
  </si>
  <si>
    <t>政府性基金预算收入小计</t>
  </si>
  <si>
    <t>地方财政预算收入合计</t>
  </si>
  <si>
    <t>捐赠收入</t>
  </si>
  <si>
    <t>政府住房基金收入</t>
  </si>
  <si>
    <t>预算数</t>
  </si>
  <si>
    <t>完成数</t>
  </si>
  <si>
    <t>完成数</t>
  </si>
  <si>
    <t>为预算%</t>
  </si>
  <si>
    <t>上年完成</t>
  </si>
  <si>
    <t>上年完成</t>
  </si>
  <si>
    <t>增长%</t>
  </si>
  <si>
    <t>增长%</t>
  </si>
  <si>
    <t>资源税</t>
  </si>
  <si>
    <t>预算科目</t>
  </si>
  <si>
    <t>一、一般公共服务支出</t>
  </si>
  <si>
    <t>一般公共财政预算支出小计</t>
  </si>
  <si>
    <t>政府性基金预算支出小计</t>
  </si>
  <si>
    <t>地方财政预算支出合计</t>
  </si>
  <si>
    <t xml:space="preserve">单位:万元    </t>
  </si>
  <si>
    <t>二、国防支出</t>
  </si>
  <si>
    <t>上年实际完成</t>
  </si>
  <si>
    <t>单位:万元</t>
  </si>
  <si>
    <t>项        目</t>
  </si>
  <si>
    <t>财力合计</t>
  </si>
  <si>
    <t>其中：</t>
  </si>
  <si>
    <t>备注</t>
  </si>
  <si>
    <t>一、县级公共财政预算收入</t>
  </si>
  <si>
    <t>二、上级补助收入</t>
  </si>
  <si>
    <t>（一）返还性收入</t>
  </si>
  <si>
    <t>1.增值税税收返还</t>
  </si>
  <si>
    <t>固定基数</t>
  </si>
  <si>
    <t>（二）一般性转移支付收入</t>
  </si>
  <si>
    <t>1.均衡性转移支付收入</t>
  </si>
  <si>
    <t>基数性补助</t>
  </si>
  <si>
    <t>均衡性转移支付补助</t>
  </si>
  <si>
    <t>4.基层公检法司转移支付收入</t>
  </si>
  <si>
    <t>8.产粮（油）大县奖励资金</t>
  </si>
  <si>
    <t>9.固定数额补助</t>
  </si>
  <si>
    <t>(三)专项拨款补助</t>
  </si>
  <si>
    <t>三、调入资金</t>
  </si>
  <si>
    <t>基金调入</t>
  </si>
  <si>
    <t>收回结转结余资金调入</t>
  </si>
  <si>
    <t>调入预算稳定调节基金</t>
  </si>
  <si>
    <t>四、上年结余结转收入</t>
  </si>
  <si>
    <t>五、上解支出</t>
  </si>
  <si>
    <t>（一）体制归并上解</t>
  </si>
  <si>
    <t>（二）专项上解</t>
  </si>
  <si>
    <t>（三）其他上解</t>
  </si>
  <si>
    <t>六、地方政府债券还本支出</t>
  </si>
  <si>
    <t>一般公共预算财力小计</t>
  </si>
  <si>
    <t>一、县级政府性基金预算收入</t>
  </si>
  <si>
    <t>二、上级专项补助收入</t>
  </si>
  <si>
    <t>三、上年结转</t>
  </si>
  <si>
    <t>四、调入资金</t>
  </si>
  <si>
    <t>政府性基金预算财力小计</t>
  </si>
  <si>
    <t>地方财政预算财力合计</t>
  </si>
  <si>
    <t>3.所得税基数返还补助</t>
  </si>
  <si>
    <t>2.消费税税收返还</t>
  </si>
  <si>
    <t>5.交通运输执法工作经费</t>
  </si>
  <si>
    <t>4.成品油价格和税费改革补助</t>
  </si>
  <si>
    <t>6.公安交通管理补助基数</t>
  </si>
  <si>
    <t>2.结算补助收入</t>
  </si>
  <si>
    <t>3.成品油税费改革转移支付补助收入</t>
  </si>
  <si>
    <t>5.城乡义务教育转移支付收入</t>
  </si>
  <si>
    <t>6.基本养老金转移支付收入</t>
  </si>
  <si>
    <t>7.城乡居民医疗保险转移支付收入</t>
  </si>
  <si>
    <t>10.革命老区转移支付收入</t>
  </si>
  <si>
    <t>统筹</t>
  </si>
  <si>
    <t>专项</t>
  </si>
  <si>
    <t>科目名称</t>
  </si>
  <si>
    <t>备    注</t>
  </si>
  <si>
    <t>二、城乡社区支出</t>
  </si>
  <si>
    <t>一、社会保障和就业支出</t>
  </si>
  <si>
    <t>专项业务支出</t>
  </si>
  <si>
    <t>基础设施建设</t>
  </si>
  <si>
    <t>征地、租地及补偿安置</t>
  </si>
  <si>
    <t>社保费</t>
  </si>
  <si>
    <t>债务付息</t>
  </si>
  <si>
    <t>合  计</t>
  </si>
  <si>
    <t>上年结转75万元</t>
  </si>
  <si>
    <t>上年结转435万元</t>
  </si>
  <si>
    <t>上年结转220万元</t>
  </si>
  <si>
    <t>上年结转980万元</t>
  </si>
  <si>
    <t>上年结转48万元</t>
  </si>
  <si>
    <t>地方政府债券付息</t>
  </si>
  <si>
    <t>2016年全县财政收入完成情况表</t>
  </si>
  <si>
    <t>2016年全县财政支出完成情况表</t>
  </si>
  <si>
    <t>2016年县本级财政支出完成情况表</t>
  </si>
  <si>
    <t>2016年县本级财政收入完成情况表</t>
  </si>
  <si>
    <t xml:space="preserve">                     单位：万元   </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</si>
  <si>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</si>
  <si>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</si>
  <si>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</si>
  <si>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</si>
  <si>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</si>
  <si>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</si>
  <si>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</si>
  <si>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</si>
  <si>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</si>
  <si>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</si>
  <si>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</si>
  <si>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</si>
  <si>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</si>
  <si>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十六、国土海洋气象等支出</t>
  </si>
  <si>
    <t>十七、住房保障支出</t>
  </si>
  <si>
    <t>十八、粮油物资储备支出</t>
  </si>
  <si>
    <t>十九、预备费</t>
  </si>
  <si>
    <t>二十、其他支出</t>
  </si>
  <si>
    <t>二十一、债务付息支出</t>
  </si>
  <si>
    <t>一、社会保障和就业支出</t>
  </si>
  <si>
    <t>二、城乡社区支出</t>
  </si>
  <si>
    <t>三、资源勘探信息等支出</t>
  </si>
  <si>
    <t>四、其他支出</t>
  </si>
  <si>
    <t>五、债务付息支出</t>
  </si>
  <si>
    <t>预算的%</t>
  </si>
  <si>
    <t xml:space="preserve">  大中型水库移民后期扶持基金支出</t>
  </si>
  <si>
    <t xml:space="preserve">    移民补助</t>
  </si>
  <si>
    <t>上级专项补助</t>
  </si>
  <si>
    <t xml:space="preserve">    补助被征地农民支出</t>
  </si>
  <si>
    <t xml:space="preserve">        被征地农民社保缴费</t>
  </si>
  <si>
    <t xml:space="preserve">    棚户区改造支出</t>
  </si>
  <si>
    <t xml:space="preserve">    保障性住房租金补贴</t>
  </si>
  <si>
    <t xml:space="preserve">    基础设施建设和经济发展</t>
  </si>
  <si>
    <t xml:space="preserve">    征地和拆迁补偿支出</t>
  </si>
  <si>
    <t xml:space="preserve">    城市建设支出</t>
  </si>
  <si>
    <t xml:space="preserve">        市政基础设施建设</t>
  </si>
  <si>
    <t xml:space="preserve">        森林公园建设</t>
  </si>
  <si>
    <t xml:space="preserve">        仓颉文化园建设</t>
  </si>
  <si>
    <t xml:space="preserve">        县城总体规划设计费</t>
  </si>
  <si>
    <t xml:space="preserve">     污水处理设施建设和运行</t>
  </si>
  <si>
    <t>年初预算数</t>
  </si>
  <si>
    <t>说明：上年完成数为可比口径数据，即：上年1至4月份增值税、改征增值税、营业税按新的分成比例折算后数据</t>
  </si>
  <si>
    <t xml:space="preserve">    其他国有土地使用权出让收入安排的支出</t>
  </si>
  <si>
    <t>项  目</t>
  </si>
  <si>
    <t>收入情况</t>
  </si>
  <si>
    <t>支出情况</t>
  </si>
  <si>
    <t>当年收支结余</t>
  </si>
  <si>
    <t>年末滚存结余</t>
  </si>
  <si>
    <t>预算数</t>
  </si>
  <si>
    <t>完成数</t>
  </si>
  <si>
    <t>为预算%</t>
  </si>
  <si>
    <t>合   计</t>
  </si>
  <si>
    <t>城乡居民基本医疗保险基金</t>
  </si>
  <si>
    <t>单位:万元</t>
  </si>
  <si>
    <t>2017年县本级财政收入预算表（草案）</t>
  </si>
  <si>
    <t>2017年县本级政府性基金预算支出明细表（草案）</t>
  </si>
  <si>
    <t>单位：万元</t>
  </si>
  <si>
    <t>上年结余</t>
  </si>
  <si>
    <t>收入预算数</t>
  </si>
  <si>
    <t>支出预算数</t>
  </si>
  <si>
    <t>当年收支结余</t>
  </si>
  <si>
    <t>年末滚存结余</t>
  </si>
  <si>
    <t>小计</t>
  </si>
  <si>
    <t>2016年社会保险基金预算收支完成情况表</t>
  </si>
  <si>
    <t xml:space="preserve">  国有土地使用权出让收入安排的支出</t>
  </si>
  <si>
    <t xml:space="preserve">  国有土地收益基金</t>
  </si>
  <si>
    <t xml:space="preserve">  农业土地开发资金</t>
  </si>
  <si>
    <t xml:space="preserve">    农业土地开发</t>
  </si>
  <si>
    <t xml:space="preserve">  城市基础设施配套费</t>
  </si>
  <si>
    <t xml:space="preserve">    城市公共设施</t>
  </si>
  <si>
    <t xml:space="preserve">  污水处理费及对应债务收入支出</t>
  </si>
  <si>
    <t xml:space="preserve">  新型墙体专项基金支出</t>
  </si>
  <si>
    <t xml:space="preserve">    技术研发和推广</t>
  </si>
  <si>
    <t xml:space="preserve">  国土土地使用权出让金债务付息支出</t>
  </si>
  <si>
    <t xml:space="preserve">  彩票公益金及对应专项债务收入安排的支出</t>
  </si>
  <si>
    <t xml:space="preserve">    用于社会福利的彩票公益金支出</t>
  </si>
  <si>
    <t xml:space="preserve">    用于体育事业的彩票公益金支出</t>
  </si>
  <si>
    <t>其中：财政补贴收入</t>
  </si>
  <si>
    <t>2017年县本级财力情况表（草案）</t>
  </si>
  <si>
    <t>2017年县本级财政支出预算表（草案）</t>
  </si>
  <si>
    <t>合计</t>
  </si>
  <si>
    <t>2017年中央财政城镇保障性安居工程专项资金指标的通知</t>
  </si>
  <si>
    <t>濮财预（2016）570号</t>
  </si>
  <si>
    <t>住房保障</t>
  </si>
  <si>
    <t xml:space="preserve">    保障性住房租金补贴</t>
  </si>
  <si>
    <t xml:space="preserve">    棚户区改造</t>
  </si>
  <si>
    <t/>
  </si>
  <si>
    <t xml:space="preserve">  保障性安居工程支出</t>
  </si>
  <si>
    <t>八、住房保障支出</t>
  </si>
  <si>
    <t>2017年成品油价格和税费改革转移支付资金的通知</t>
  </si>
  <si>
    <t>濮财预（2016）684号</t>
  </si>
  <si>
    <t>成品油税费改革转移支付补助收入</t>
  </si>
  <si>
    <t xml:space="preserve">    公路运输管理</t>
  </si>
  <si>
    <t>2017年成品油价格和税费改革转移支付资金的通知</t>
  </si>
  <si>
    <t xml:space="preserve">    公路养护</t>
  </si>
  <si>
    <t xml:space="preserve">  公路水路运输</t>
  </si>
  <si>
    <t>七、交通运输支出</t>
  </si>
  <si>
    <t>2017年农业综合开发财政资金的通知</t>
  </si>
  <si>
    <t>濮财预（2016）536号</t>
  </si>
  <si>
    <t>农林水</t>
  </si>
  <si>
    <t xml:space="preserve">    土地治理</t>
  </si>
  <si>
    <t xml:space="preserve">  农业综合开发</t>
  </si>
  <si>
    <t>2017年中央及省级财政扶贫发展资金预算指标的通知</t>
  </si>
  <si>
    <t>濮财预（2016）547号</t>
  </si>
  <si>
    <t xml:space="preserve">    扶贫贷款奖补和贴息</t>
  </si>
  <si>
    <t xml:space="preserve">    生产发展</t>
  </si>
  <si>
    <t xml:space="preserve">    农村基础设施建设</t>
  </si>
  <si>
    <t xml:space="preserve">  扶贫</t>
  </si>
  <si>
    <t>2017年度水资源费额度的通知</t>
  </si>
  <si>
    <t>濮财预（2016）622号</t>
  </si>
  <si>
    <t xml:space="preserve">    水资源费安排的支出</t>
  </si>
  <si>
    <t>2017年农田水利设施和水土保持补助资金额度的通知</t>
  </si>
  <si>
    <t>濮财预（2016）623号</t>
  </si>
  <si>
    <t xml:space="preserve">    农田水利</t>
  </si>
  <si>
    <t xml:space="preserve">  水利</t>
  </si>
  <si>
    <t>2017年革命老区转移支付资金的通知</t>
  </si>
  <si>
    <t>濮财预（2016）661号</t>
  </si>
  <si>
    <t>革命老区转移支付收入</t>
  </si>
  <si>
    <t xml:space="preserve">    农村道路建设</t>
  </si>
  <si>
    <t>2017年农机专项资金预算额度的通知</t>
  </si>
  <si>
    <t>濮财预（2016）621号</t>
  </si>
  <si>
    <t xml:space="preserve">    农业组织化与产业化经营</t>
  </si>
  <si>
    <t xml:space="preserve">    科技转化与推广服务</t>
  </si>
  <si>
    <t xml:space="preserve">  农业</t>
  </si>
  <si>
    <t>六、农林水支出</t>
  </si>
  <si>
    <t>2017年优抚对象医疗保障经费预算指标的通知</t>
  </si>
  <si>
    <t>濮财预（2016）599号</t>
  </si>
  <si>
    <t>医疗卫生与计划生育</t>
  </si>
  <si>
    <t xml:space="preserve">    优抚对象医疗补助</t>
  </si>
  <si>
    <t xml:space="preserve">  优抚对象医疗</t>
  </si>
  <si>
    <t>2017年城乡医疗救助补助资金预算指标的通知</t>
  </si>
  <si>
    <t>濮财预（2016）597号</t>
  </si>
  <si>
    <t xml:space="preserve">    城乡医疗救助</t>
  </si>
  <si>
    <t xml:space="preserve">  医疗救助</t>
  </si>
  <si>
    <t>2017年中央和省财政城乡居民基本医疗保险补助资金预算指标的通知</t>
  </si>
  <si>
    <t>濮财预（2016）701号</t>
  </si>
  <si>
    <t>均衡性转移支付收入</t>
  </si>
  <si>
    <t xml:space="preserve">      财政对城乡居民基本医疗保险基金的补助</t>
  </si>
  <si>
    <t>城乡居民医疗保险转移支付收入</t>
  </si>
  <si>
    <t xml:space="preserve">    财政对城乡居民基本医疗保险基金的补助</t>
  </si>
  <si>
    <t xml:space="preserve">  财政对基本医疗保险基金的补助</t>
  </si>
  <si>
    <t>2017年计划生育服务补助资金预算指标的通知</t>
  </si>
  <si>
    <t>濮财预（2016）702号</t>
  </si>
  <si>
    <t xml:space="preserve">      计划生育服务</t>
  </si>
  <si>
    <t>2017年城镇独生子女父母奖励扶助省级补助资金预算指标的通知</t>
  </si>
  <si>
    <t>濮财预（2016）583号</t>
  </si>
  <si>
    <t xml:space="preserve">    计划生育服务</t>
  </si>
  <si>
    <t xml:space="preserve">  计划生育事务</t>
  </si>
  <si>
    <t>2017年公共卫生服务补助资金预算指标的通知</t>
  </si>
  <si>
    <t>濮财预（2016）690号</t>
  </si>
  <si>
    <t xml:space="preserve">    中医（民族医）药专项</t>
  </si>
  <si>
    <t xml:space="preserve">  中医药</t>
  </si>
  <si>
    <t>2017年中央财政公共卫生服务补助资金预算指标的通知</t>
  </si>
  <si>
    <t>濮财预（2016）626号</t>
  </si>
  <si>
    <t xml:space="preserve">    其他公共卫生支出</t>
  </si>
  <si>
    <t>2017年公共卫生服务补助资金的通知</t>
  </si>
  <si>
    <t>濮财预（2016）692号</t>
  </si>
  <si>
    <t xml:space="preserve">      重大公共卫生专项</t>
  </si>
  <si>
    <t>2017艾滋病合并重大疾病救治专项资金预算指标的通知</t>
  </si>
  <si>
    <t>濮财预（2016）625号</t>
  </si>
  <si>
    <t xml:space="preserve">    重大公共卫生专项</t>
  </si>
  <si>
    <t>2017年基本公共卫生服务补助资金预算指标的通知</t>
  </si>
  <si>
    <t>濮财预（2016）574号</t>
  </si>
  <si>
    <t xml:space="preserve">      基本公共卫生服务</t>
  </si>
  <si>
    <t xml:space="preserve">    基本公共卫生服务</t>
  </si>
  <si>
    <t xml:space="preserve">  公共卫生</t>
  </si>
  <si>
    <t>2017年基本药物制度补助资金预算指标的通知</t>
  </si>
  <si>
    <t>濮财预（2016）575号</t>
  </si>
  <si>
    <t xml:space="preserve">      其他基层医疗卫生机构支出</t>
  </si>
  <si>
    <t xml:space="preserve">    其他基层医疗卫生机构支出</t>
  </si>
  <si>
    <t xml:space="preserve">  基层医疗卫生机构</t>
  </si>
  <si>
    <t>2017年公立医院改革补助资金预算指标的通知</t>
  </si>
  <si>
    <t>濮财预（2016）573号</t>
  </si>
  <si>
    <t xml:space="preserve">      其他公立医院支出</t>
  </si>
  <si>
    <t xml:space="preserve">    其他公立医院支出</t>
  </si>
  <si>
    <t xml:space="preserve">  公立医院</t>
  </si>
  <si>
    <t>五、医疗卫生与计划生育支出</t>
  </si>
  <si>
    <t>2017年中央和省财政城乡居民社会养老保险补助一般性转移支付资金的通知</t>
  </si>
  <si>
    <t>濮财预（2016）707号</t>
  </si>
  <si>
    <t>基本养老金转移支付收入</t>
  </si>
  <si>
    <t xml:space="preserve">    财政对城乡居民基本养老保险基金的补助</t>
  </si>
  <si>
    <t xml:space="preserve">  财政对基本养老保险基金的补助</t>
  </si>
  <si>
    <t>2017年中央和省财政困难群众基本生活救助补助预算指标的通知</t>
  </si>
  <si>
    <t>濮财预（2016）704号</t>
  </si>
  <si>
    <t>社会保障和就业</t>
  </si>
  <si>
    <t xml:space="preserve">    农村特困人员救助供养支出</t>
  </si>
  <si>
    <t xml:space="preserve">  特困人员救助供养</t>
  </si>
  <si>
    <t>2017年流浪乞讨人员救助补助预算指标的通知</t>
  </si>
  <si>
    <t>濮财预（2016）674号</t>
  </si>
  <si>
    <t xml:space="preserve">    流浪乞讨人员救助支出</t>
  </si>
  <si>
    <t xml:space="preserve">    临时救助支出</t>
  </si>
  <si>
    <t xml:space="preserve">  临时救助</t>
  </si>
  <si>
    <t xml:space="preserve">    农村最低生活保障金支出</t>
  </si>
  <si>
    <t xml:space="preserve">    城市最低生活保障金支出</t>
  </si>
  <si>
    <t xml:space="preserve">  最低生活保障</t>
  </si>
  <si>
    <t>2017年残疾人事业发展补助资金预算指标的通知</t>
  </si>
  <si>
    <t>濮财预（2016）632号</t>
  </si>
  <si>
    <t xml:space="preserve">    其他残疾人事业支出</t>
  </si>
  <si>
    <t xml:space="preserve">  残疾人事业</t>
  </si>
  <si>
    <t>17年孤儿基本生活保障补助资金预算指标的通知</t>
  </si>
  <si>
    <t>濮财预（2016）595号</t>
  </si>
  <si>
    <t xml:space="preserve">      儿童福利</t>
  </si>
  <si>
    <t xml:space="preserve">    儿童福利</t>
  </si>
  <si>
    <t xml:space="preserve">  社会福利</t>
  </si>
  <si>
    <t>2018年退役安置补助经费预算指标的通知</t>
  </si>
  <si>
    <t>濮财预（2016）596号</t>
  </si>
  <si>
    <t xml:space="preserve">    军队移交政府离退休干部管理机构</t>
  </si>
  <si>
    <t>2017年退役安置补助经费预算指标的通知</t>
  </si>
  <si>
    <t xml:space="preserve">    军队移交政府的离退休人员安置</t>
  </si>
  <si>
    <t xml:space="preserve">  退役安置</t>
  </si>
  <si>
    <t>2017年优抚对象补助经费预算指标的通知</t>
  </si>
  <si>
    <t>濮财预（2016）598号</t>
  </si>
  <si>
    <t xml:space="preserve">      其他优抚支出</t>
  </si>
  <si>
    <t xml:space="preserve">    其他优抚支出</t>
  </si>
  <si>
    <t xml:space="preserve">      农村籍退役士兵老年生活补助</t>
  </si>
  <si>
    <t xml:space="preserve">    农村籍退役士兵老年生活补助</t>
  </si>
  <si>
    <t>2017年优抚对象补助经费预算指标的通知</t>
  </si>
  <si>
    <t xml:space="preserve">    优抚事业单位支出</t>
  </si>
  <si>
    <t xml:space="preserve">    在乡复员、退伍军人生活补助</t>
  </si>
  <si>
    <t xml:space="preserve">    伤残抚恤</t>
  </si>
  <si>
    <t xml:space="preserve">    死亡抚恤</t>
  </si>
  <si>
    <t xml:space="preserve">  抚恤</t>
  </si>
  <si>
    <t>2017年中央财政就业补助资金的通知</t>
  </si>
  <si>
    <t>濮财预（2016）706号</t>
  </si>
  <si>
    <t xml:space="preserve">    公益性岗位补贴</t>
  </si>
  <si>
    <t xml:space="preserve">  就业补助</t>
  </si>
  <si>
    <t>四、社会保障和就业支出</t>
  </si>
  <si>
    <t>2017年原民办教师养老补贴省、市级包干补助资金</t>
  </si>
  <si>
    <t>濮财预（2016）591号</t>
  </si>
  <si>
    <t xml:space="preserve">    其他普通教育支出</t>
  </si>
  <si>
    <t>2017年普通高中助学补助资金</t>
  </si>
  <si>
    <t>濮财预（2016）564号</t>
  </si>
  <si>
    <t>教育</t>
  </si>
  <si>
    <t xml:space="preserve">      高中教育</t>
  </si>
  <si>
    <t xml:space="preserve">    高中教育</t>
  </si>
  <si>
    <t>2017年河南省农村义务教育阶段教师特岗计划省级工资性补助资金</t>
  </si>
  <si>
    <t>濮财预（2016）509号</t>
  </si>
  <si>
    <t xml:space="preserve">      初中教育</t>
  </si>
  <si>
    <t>2017年城乡义务教育经费保障机制改革资金预算(公用经费）</t>
  </si>
  <si>
    <t>濮财预（2016）587号</t>
  </si>
  <si>
    <t>城乡义务教育转移支付收入</t>
  </si>
  <si>
    <t>2017年城乡义务教育经费保障机制改革资金预算（免教科书）</t>
  </si>
  <si>
    <t>2017年城乡义务教育经费保障机制改革资金预算（一补）</t>
  </si>
  <si>
    <t>2017年城乡义务教育经费保障机制改革资金预算（维修改造）</t>
  </si>
  <si>
    <t xml:space="preserve">    初中教育</t>
  </si>
  <si>
    <t>2017年农村义务教育薄弱学校改造中央和省级补助</t>
  </si>
  <si>
    <t>濮财预（2016）588号</t>
  </si>
  <si>
    <t xml:space="preserve">      小学教育</t>
  </si>
  <si>
    <t xml:space="preserve">    小学教育</t>
  </si>
  <si>
    <t xml:space="preserve">  普通教育</t>
  </si>
  <si>
    <t>三、教育支出</t>
  </si>
  <si>
    <t>2017年中央及省级政法转移支付资金的通知</t>
  </si>
  <si>
    <t>濮财预（2016）568号</t>
  </si>
  <si>
    <t>基层公检法司转移支付收入</t>
  </si>
  <si>
    <t xml:space="preserve">    基层司法业务</t>
  </si>
  <si>
    <t xml:space="preserve">  司法</t>
  </si>
  <si>
    <t xml:space="preserve">    案件审判</t>
  </si>
  <si>
    <t xml:space="preserve">  法院</t>
  </si>
  <si>
    <t xml:space="preserve">    一般行政管理事务</t>
  </si>
  <si>
    <t xml:space="preserve">  检察</t>
  </si>
  <si>
    <t xml:space="preserve">  公安</t>
  </si>
  <si>
    <t>二、公共安全支出</t>
  </si>
  <si>
    <t>2017年全省工商系统着装费</t>
  </si>
  <si>
    <t>濮财预（2016）600号</t>
  </si>
  <si>
    <t>固定数额补助收入</t>
  </si>
  <si>
    <t xml:space="preserve">  工商行政管理事务</t>
  </si>
  <si>
    <t>2017年审计专项补助经费</t>
  </si>
  <si>
    <t>濮财预（2016）603号</t>
  </si>
  <si>
    <t>结算补助收入</t>
  </si>
  <si>
    <t xml:space="preserve">    审计业务</t>
  </si>
  <si>
    <t xml:space="preserve">  审计事务</t>
  </si>
  <si>
    <t>2017年县乡人大换届选举经费的通知</t>
  </si>
  <si>
    <t>濮财预（2016）520号</t>
  </si>
  <si>
    <t xml:space="preserve">    行政运行</t>
  </si>
  <si>
    <t xml:space="preserve">  人大事务</t>
  </si>
  <si>
    <t>一、一般公共服务支出</t>
  </si>
  <si>
    <t>合计</t>
  </si>
  <si>
    <t>编码长度</t>
  </si>
  <si>
    <t>科目编码</t>
  </si>
  <si>
    <t>金额</t>
  </si>
  <si>
    <t>项目内容</t>
  </si>
  <si>
    <t>文件号</t>
  </si>
  <si>
    <t>科目名称</t>
  </si>
  <si>
    <t xml:space="preserve">                                单位：万元 </t>
  </si>
  <si>
    <t>2017年一般公共预算上级提前告知专项资金表</t>
  </si>
  <si>
    <t>南乐县2017年社会保险基金收支预算表（草案）</t>
  </si>
  <si>
    <t>十九、其他支出</t>
  </si>
  <si>
    <t>二十、债务付息支出</t>
  </si>
  <si>
    <t>单位：万元</t>
  </si>
  <si>
    <t>科  目  名  称</t>
  </si>
  <si>
    <t>基本支出</t>
  </si>
  <si>
    <t>项目支出</t>
  </si>
  <si>
    <t>合  计</t>
  </si>
  <si>
    <t>一、一般公共服务支出</t>
  </si>
  <si>
    <t>人大事务</t>
  </si>
  <si>
    <t xml:space="preserve">  行政运行</t>
  </si>
  <si>
    <t xml:space="preserve">  人大会议</t>
  </si>
  <si>
    <t xml:space="preserve">  人大监督</t>
  </si>
  <si>
    <t xml:space="preserve">  代表工作</t>
  </si>
  <si>
    <t xml:space="preserve">  事业运行</t>
  </si>
  <si>
    <t>政协事务</t>
  </si>
  <si>
    <t xml:space="preserve">  政协会议</t>
  </si>
  <si>
    <t xml:space="preserve">  委员视察</t>
  </si>
  <si>
    <t>政府办公厅（室）及相关机构事务</t>
  </si>
  <si>
    <t xml:space="preserve">  机关服务</t>
  </si>
  <si>
    <t xml:space="preserve">  法制建设</t>
  </si>
  <si>
    <t xml:space="preserve">  其他政府办公厅（室）及相关机构事务支出</t>
  </si>
  <si>
    <t>发展与改革事务</t>
  </si>
  <si>
    <t>统计信息事务</t>
  </si>
  <si>
    <t xml:space="preserve">  专项统计业务</t>
  </si>
  <si>
    <t xml:space="preserve">  专项普查活动</t>
  </si>
  <si>
    <t>财政事务</t>
  </si>
  <si>
    <t xml:space="preserve">  预算改革业务</t>
  </si>
  <si>
    <t xml:space="preserve">  财政国库业务</t>
  </si>
  <si>
    <t xml:space="preserve">  信息化建设</t>
  </si>
  <si>
    <t xml:space="preserve">  财政委托业务支出</t>
  </si>
  <si>
    <t xml:space="preserve">  其他财政事务支出</t>
  </si>
  <si>
    <t>审计事务</t>
  </si>
  <si>
    <t xml:space="preserve">  审计业务</t>
  </si>
  <si>
    <t>人力资源事务</t>
  </si>
  <si>
    <t>纪检监察事务</t>
  </si>
  <si>
    <t>商贸事务</t>
  </si>
  <si>
    <t>工商行政管理事务</t>
  </si>
  <si>
    <t xml:space="preserve">  一般行政管理事务</t>
  </si>
  <si>
    <t xml:space="preserve">  工商行政管理专项</t>
  </si>
  <si>
    <t xml:space="preserve">  执法办案专项</t>
  </si>
  <si>
    <t xml:space="preserve">  消费者权益保护</t>
  </si>
  <si>
    <t>质量技术监督与检验检疫事务</t>
  </si>
  <si>
    <t xml:space="preserve">  质量技术监督行政执法及业务管理</t>
  </si>
  <si>
    <t xml:space="preserve">  质量技术监督技术支持</t>
  </si>
  <si>
    <t>宗教事务</t>
  </si>
  <si>
    <t>档案事务</t>
  </si>
  <si>
    <t xml:space="preserve">  档案馆</t>
  </si>
  <si>
    <t xml:space="preserve">  其他档案事务支出</t>
  </si>
  <si>
    <t>民主党派及工商联事务</t>
  </si>
  <si>
    <t>群众团体事务</t>
  </si>
  <si>
    <t>党委办公厅（室）及相关机构事务</t>
  </si>
  <si>
    <t>组织事务</t>
  </si>
  <si>
    <t xml:space="preserve">  其他组织事务支出</t>
  </si>
  <si>
    <t>宣传事务</t>
  </si>
  <si>
    <t>统战事务</t>
  </si>
  <si>
    <t>其他共产党事务支出</t>
  </si>
  <si>
    <t>其他一般公共服务支出</t>
  </si>
  <si>
    <t xml:space="preserve">  其他一般公共服务支出</t>
  </si>
  <si>
    <t>二、公共安全支出</t>
  </si>
  <si>
    <t>公安</t>
  </si>
  <si>
    <t xml:space="preserve">  治安管理</t>
  </si>
  <si>
    <t xml:space="preserve">  道路交通管理</t>
  </si>
  <si>
    <t xml:space="preserve">  居民身份证管理</t>
  </si>
  <si>
    <t xml:space="preserve">  拘押收教场所管理</t>
  </si>
  <si>
    <t xml:space="preserve">  其他公安支出</t>
  </si>
  <si>
    <t>检察</t>
  </si>
  <si>
    <t>法院</t>
  </si>
  <si>
    <t xml:space="preserve">  案件审判</t>
  </si>
  <si>
    <t xml:space="preserve">  两庭建设</t>
  </si>
  <si>
    <t>司法</t>
  </si>
  <si>
    <t xml:space="preserve">  基层司法业务</t>
  </si>
  <si>
    <t xml:space="preserve">  普法宣传</t>
  </si>
  <si>
    <t xml:space="preserve">  律师公证管理</t>
  </si>
  <si>
    <t xml:space="preserve">  法律援助</t>
  </si>
  <si>
    <t xml:space="preserve">  社区矫正</t>
  </si>
  <si>
    <t>三、教育支出</t>
  </si>
  <si>
    <t>教育管理事务</t>
  </si>
  <si>
    <t xml:space="preserve">  其他教育管理事务支出</t>
  </si>
  <si>
    <t>普通教育</t>
  </si>
  <si>
    <t xml:space="preserve">  学前教育</t>
  </si>
  <si>
    <t xml:space="preserve">  小学教育</t>
  </si>
  <si>
    <t xml:space="preserve">  初中教育</t>
  </si>
  <si>
    <t xml:space="preserve">  高中教育</t>
  </si>
  <si>
    <t xml:space="preserve">  其他普通教育支出</t>
  </si>
  <si>
    <t>职业教育</t>
  </si>
  <si>
    <t xml:space="preserve">  中专教育</t>
  </si>
  <si>
    <t>特殊教育</t>
  </si>
  <si>
    <t xml:space="preserve">  特殊学校教育</t>
  </si>
  <si>
    <t>进修与培训</t>
  </si>
  <si>
    <t xml:space="preserve">  教师进修</t>
  </si>
  <si>
    <t xml:space="preserve">  干部教育</t>
  </si>
  <si>
    <t>教育费附加安排的支出</t>
  </si>
  <si>
    <t xml:space="preserve">  农村中小学校舍建设</t>
  </si>
  <si>
    <t xml:space="preserve">  中等职业学校教学设施</t>
  </si>
  <si>
    <t>四、科学技术支出</t>
  </si>
  <si>
    <t>科学技术管理事务</t>
  </si>
  <si>
    <t xml:space="preserve">  其他科学技术管理事务支出</t>
  </si>
  <si>
    <t>技术研究与开发</t>
  </si>
  <si>
    <t xml:space="preserve">  应用技术研究与开发</t>
  </si>
  <si>
    <t>科学技术普及</t>
  </si>
  <si>
    <t xml:space="preserve">  机构运行</t>
  </si>
  <si>
    <t xml:space="preserve">  科普活动</t>
  </si>
  <si>
    <t>其他科学技术支出</t>
  </si>
  <si>
    <t xml:space="preserve">  其他科学技术支出</t>
  </si>
  <si>
    <t>五、文化体育与传媒支出</t>
  </si>
  <si>
    <t>文化</t>
  </si>
  <si>
    <t xml:space="preserve">  图书馆</t>
  </si>
  <si>
    <t xml:space="preserve">  艺术表演团体</t>
  </si>
  <si>
    <t xml:space="preserve">  群众文化</t>
  </si>
  <si>
    <t xml:space="preserve">  文化创作与保护</t>
  </si>
  <si>
    <t xml:space="preserve">  文化市场管理</t>
  </si>
  <si>
    <t xml:space="preserve">  其他文化支出</t>
  </si>
  <si>
    <t>文物</t>
  </si>
  <si>
    <t xml:space="preserve">  博物馆</t>
  </si>
  <si>
    <t xml:space="preserve">  其他文物支出</t>
  </si>
  <si>
    <t>体育</t>
  </si>
  <si>
    <t xml:space="preserve">  群众体育</t>
  </si>
  <si>
    <t xml:space="preserve">  其他体育支出</t>
  </si>
  <si>
    <t>广播影视</t>
  </si>
  <si>
    <t xml:space="preserve">  电视</t>
  </si>
  <si>
    <t>六、社会保障和就业支出</t>
  </si>
  <si>
    <t>人力资源和社会保障管理事务</t>
  </si>
  <si>
    <t xml:space="preserve">  劳动保障监察</t>
  </si>
  <si>
    <t xml:space="preserve">  社会保险经办机构</t>
  </si>
  <si>
    <t xml:space="preserve">  其他人力资源和社会保障管理事务支出</t>
  </si>
  <si>
    <t>民政管理事务</t>
  </si>
  <si>
    <t xml:space="preserve">  老龄事务</t>
  </si>
  <si>
    <t xml:space="preserve">  行政区划和地名管理</t>
  </si>
  <si>
    <t xml:space="preserve">  其他民政管理事务支出</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</si>
  <si>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</si>
  <si>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</si>
  <si>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</si>
  <si>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</si>
  <si>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</si>
  <si>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</si>
  <si>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就业补助</t>
  </si>
  <si>
    <t xml:space="preserve">  公益性岗位补贴</t>
  </si>
  <si>
    <t xml:space="preserve">  其他就业补助支出</t>
  </si>
  <si>
    <t>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</si>
  <si>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</si>
  <si>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</si>
  <si>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</si>
  <si>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</si>
  <si>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</si>
  <si>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</si>
  <si>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</si>
  <si>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退役安置</t>
  </si>
  <si>
    <t xml:space="preserve">  退役士兵安置</t>
  </si>
  <si>
    <t xml:space="preserve">  军队移交政府的离退休人员安置</t>
  </si>
  <si>
    <t xml:space="preserve">  军队移交政府离退休干部管理机构</t>
  </si>
  <si>
    <t>社会福利</t>
  </si>
  <si>
    <t xml:space="preserve">  儿童福利</t>
  </si>
  <si>
    <t xml:space="preserve">  社会福利事业单位</t>
  </si>
  <si>
    <t>残疾人事业</t>
  </si>
  <si>
    <t xml:space="preserve">  残疾人康复</t>
  </si>
  <si>
    <t xml:space="preserve">  残疾人生活和护理补贴</t>
  </si>
  <si>
    <t xml:space="preserve">  其他残疾人事业支出</t>
  </si>
  <si>
    <t>红十字事业</t>
  </si>
  <si>
    <t xml:space="preserve">  其他红十字事业支出</t>
  </si>
  <si>
    <t>最低生活保障</t>
  </si>
  <si>
    <t xml:space="preserve">  城市最低生活保障金支出</t>
  </si>
  <si>
    <t xml:space="preserve">  农村最低生活保障金支出</t>
  </si>
  <si>
    <t>临时救助</t>
  </si>
  <si>
    <t xml:space="preserve">  临时救助支出</t>
  </si>
  <si>
    <t xml:space="preserve">  流浪乞讨人员救助支出</t>
  </si>
  <si>
    <t>特困人员救助供养</t>
  </si>
  <si>
    <t xml:space="preserve">  城市特困人员救助供养支出</t>
  </si>
  <si>
    <t xml:space="preserve">  农村特困人员救助供养支出</t>
  </si>
  <si>
    <t>财政对基本养老保险基金的补助</t>
  </si>
  <si>
    <t xml:space="preserve">  财政对城乡居民基本养老保险基金的补助</t>
  </si>
  <si>
    <t>其他社会保障和就业支出</t>
  </si>
  <si>
    <t xml:space="preserve">  其他社会保障和就业支出</t>
  </si>
  <si>
    <t>七、医疗卫生与计划生育支出</t>
  </si>
  <si>
    <t>医疗卫生与计划生育管理事务</t>
  </si>
  <si>
    <t xml:space="preserve">  其他医疗卫生与计划生育管理事务支出</t>
  </si>
  <si>
    <t>公立医院</t>
  </si>
  <si>
    <t xml:space="preserve">  综合医院</t>
  </si>
  <si>
    <t xml:space="preserve">  中医（民族）医院</t>
  </si>
  <si>
    <t xml:space="preserve">  精神病医院</t>
  </si>
  <si>
    <t xml:space="preserve">  其他公立医院支出</t>
  </si>
  <si>
    <t>基层医疗卫生机构</t>
  </si>
  <si>
    <t xml:space="preserve">  其他基层医疗卫生机构支出</t>
  </si>
  <si>
    <t>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</si>
  <si>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</si>
  <si>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</si>
  <si>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</si>
  <si>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</si>
  <si>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</si>
  <si>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</si>
  <si>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中医药</t>
  </si>
  <si>
    <t xml:space="preserve">  中医（民族医）药专项</t>
  </si>
  <si>
    <t>计划生育事务</t>
  </si>
  <si>
    <t xml:space="preserve">  计划生育服务</t>
  </si>
  <si>
    <t>食品和药品监督管理事务</t>
  </si>
  <si>
    <t xml:space="preserve">  其他食品和药品监督管理事务支出</t>
  </si>
  <si>
    <t>行政事业单位医疗</t>
  </si>
  <si>
    <t xml:space="preserve">  行政单位医疗</t>
  </si>
  <si>
    <t xml:space="preserve">  事业单位医疗</t>
  </si>
  <si>
    <t>财政对基本医疗保险基金的补助</t>
  </si>
  <si>
    <t xml:space="preserve">  财政对城乡居民基本医疗保险基金的补助</t>
  </si>
  <si>
    <t>医疗救助</t>
  </si>
  <si>
    <t xml:space="preserve">  城乡医疗救助</t>
  </si>
  <si>
    <t>优抚对象医疗</t>
  </si>
  <si>
    <t xml:space="preserve">  优抚对象医疗补助</t>
  </si>
  <si>
    <t>八、节能环保支出</t>
  </si>
  <si>
    <t>环境保护管理事务</t>
  </si>
  <si>
    <t xml:space="preserve">  其他环境保护管理事务支出</t>
  </si>
  <si>
    <t>环境监测与监察</t>
  </si>
  <si>
    <t xml:space="preserve">  其他环境监测与监察支出</t>
  </si>
  <si>
    <t>污染防治</t>
  </si>
  <si>
    <t xml:space="preserve">  水体</t>
  </si>
  <si>
    <t xml:space="preserve">  排污费安排的支出</t>
  </si>
  <si>
    <t xml:space="preserve">  其他污染防治支出</t>
  </si>
  <si>
    <t>自然生态保护</t>
  </si>
  <si>
    <t xml:space="preserve">  生态保护</t>
  </si>
  <si>
    <t>九、城乡社区支出</t>
  </si>
  <si>
    <t>城乡社区管理事务</t>
  </si>
  <si>
    <t xml:space="preserve">  城管执法</t>
  </si>
  <si>
    <t xml:space="preserve">  住宅建设与房地产市场监管</t>
  </si>
  <si>
    <t xml:space="preserve">  其他城乡社区管理事务支出</t>
  </si>
  <si>
    <t>城乡社区规划与管理</t>
  </si>
  <si>
    <t xml:space="preserve">  城乡社区规划与管理</t>
  </si>
  <si>
    <t>城乡社区公共设施</t>
  </si>
  <si>
    <t xml:space="preserve">  其他城乡社区公共设施支出</t>
  </si>
  <si>
    <t>城乡社区环境卫生</t>
  </si>
  <si>
    <t xml:space="preserve">  城乡社区环境卫生</t>
  </si>
  <si>
    <t>建设市场管理与监督</t>
  </si>
  <si>
    <t xml:space="preserve">  建设市场管理与监督</t>
  </si>
  <si>
    <t>其他城乡社区支出</t>
  </si>
  <si>
    <t xml:space="preserve">  其他城乡社区支出</t>
  </si>
  <si>
    <t>十、农林水支出</t>
  </si>
  <si>
    <t>农业</t>
  </si>
  <si>
    <t xml:space="preserve">  科技转化与推广服务</t>
  </si>
  <si>
    <t xml:space="preserve">  病虫害控制</t>
  </si>
  <si>
    <t xml:space="preserve">  执法监管</t>
  </si>
  <si>
    <t xml:space="preserve">  农业组织化与产业化经营</t>
  </si>
  <si>
    <t xml:space="preserve">  农村道路建设</t>
  </si>
  <si>
    <t xml:space="preserve">  其他农业支出</t>
  </si>
  <si>
    <t>林业</t>
  </si>
  <si>
    <t xml:space="preserve">  林业事业机构</t>
  </si>
  <si>
    <t xml:space="preserve">  林业执法与监督</t>
  </si>
  <si>
    <t xml:space="preserve">  林业防灾减灾</t>
  </si>
  <si>
    <t xml:space="preserve">  其他林业支出</t>
  </si>
  <si>
    <t>水利</t>
  </si>
  <si>
    <t xml:space="preserve">  水利行业业务管理</t>
  </si>
  <si>
    <t xml:space="preserve">  农田水利</t>
  </si>
  <si>
    <t xml:space="preserve">  水资源费安排的支出</t>
  </si>
  <si>
    <t xml:space="preserve">  农村人畜饮水</t>
  </si>
  <si>
    <t xml:space="preserve">  其他水利支出</t>
  </si>
  <si>
    <t>扶贫</t>
  </si>
  <si>
    <t xml:space="preserve">  农村基础设施建设</t>
  </si>
  <si>
    <t xml:space="preserve">  生产发展</t>
  </si>
  <si>
    <t xml:space="preserve">  扶贫贷款奖补和贴息</t>
  </si>
  <si>
    <t>农业综合开发</t>
  </si>
  <si>
    <t xml:space="preserve">  土地治理</t>
  </si>
  <si>
    <t>农村综合改革</t>
  </si>
  <si>
    <t xml:space="preserve">  对村级一事一议的补助</t>
  </si>
  <si>
    <t>其他农林水支出</t>
  </si>
  <si>
    <t xml:space="preserve">  其他农林水支出</t>
  </si>
  <si>
    <t>十一、交通运输支出</t>
  </si>
  <si>
    <t>公路水路运输</t>
  </si>
  <si>
    <t xml:space="preserve">  公路建设</t>
  </si>
  <si>
    <t xml:space="preserve">  公路养护</t>
  </si>
  <si>
    <t xml:space="preserve">  公路运输管理</t>
  </si>
  <si>
    <t xml:space="preserve">  其他公路水路运输支出</t>
  </si>
  <si>
    <t>十二、资源勘探信息等支出</t>
  </si>
  <si>
    <t>安全生产监管</t>
  </si>
  <si>
    <t xml:space="preserve">  安全监管监察专项</t>
  </si>
  <si>
    <t xml:space="preserve">  其他安全生产监管支出</t>
  </si>
  <si>
    <t>支持中小企业发展和管理支出</t>
  </si>
  <si>
    <t xml:space="preserve">  其他支持中小企业发展和管理支出</t>
  </si>
  <si>
    <t>十三、商业服务业等支出</t>
  </si>
  <si>
    <t>商业流通事务</t>
  </si>
  <si>
    <t>十四、国土海洋气象等支出</t>
  </si>
  <si>
    <t>国土资源事务</t>
  </si>
  <si>
    <t>十五、住房保障支出</t>
  </si>
  <si>
    <t>保障性安居工程支出</t>
  </si>
  <si>
    <t xml:space="preserve">  棚户区改造</t>
  </si>
  <si>
    <t xml:space="preserve">  保障性住房租金补贴</t>
  </si>
  <si>
    <t>住房改革支出</t>
  </si>
  <si>
    <t xml:space="preserve">  住房公积金</t>
  </si>
  <si>
    <t>城乡社区住宅</t>
  </si>
  <si>
    <t xml:space="preserve">  其他城乡社区住宅支出</t>
  </si>
  <si>
    <t>十六、粮油物资储备支出</t>
  </si>
  <si>
    <t>粮油事务</t>
  </si>
  <si>
    <t xml:space="preserve">  其他粮油事务支出</t>
  </si>
  <si>
    <t>十七、预备费</t>
  </si>
  <si>
    <t>预备费</t>
  </si>
  <si>
    <t xml:space="preserve">  预备费</t>
  </si>
  <si>
    <t>十八、其他支出</t>
  </si>
  <si>
    <t>其他支出</t>
  </si>
  <si>
    <t xml:space="preserve">  其他支出</t>
  </si>
  <si>
    <t>十九、债务付息支出</t>
  </si>
  <si>
    <t>地方政府一般债务付息支出</t>
  </si>
  <si>
    <t xml:space="preserve">  地方政府一般债券付息支出</t>
  </si>
  <si>
    <t>合计</t>
  </si>
  <si>
    <t>2017年县本级一般公共预算支出明细表（草案）</t>
  </si>
  <si>
    <t>科 目 名 称</t>
  </si>
  <si>
    <t>预 算 数</t>
  </si>
  <si>
    <t>一、工资福利支出</t>
  </si>
  <si>
    <t xml:space="preserve">  基本工资</t>
  </si>
  <si>
    <t xml:space="preserve">  津贴补贴</t>
  </si>
  <si>
    <t xml:space="preserve">  奖金</t>
  </si>
  <si>
    <t xml:space="preserve">  其他社会保障缴费</t>
  </si>
  <si>
    <t xml:space="preserve">  绩效工资</t>
  </si>
  <si>
    <t xml:space="preserve">  机关事业单位基本养老保险缴费</t>
  </si>
  <si>
    <t xml:space="preserve">  职业年金缴费</t>
  </si>
  <si>
    <t xml:space="preserve">  其他工资福利支出</t>
  </si>
  <si>
    <t>二、商品和服务支出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</si>
  <si>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</si>
  <si>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</si>
  <si>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</si>
  <si>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</si>
  <si>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</si>
  <si>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</si>
  <si>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</si>
  <si>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</si>
  <si>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</si>
  <si>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</si>
  <si>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</si>
  <si>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</si>
  <si>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</si>
  <si>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</si>
  <si>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</si>
  <si>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</si>
  <si>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</si>
  <si>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</si>
  <si>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</si>
  <si>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</si>
  <si>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</si>
  <si>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</si>
  <si>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</si>
  <si>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三、对个人和家庭的补助</t>
  </si>
  <si>
    <t xml:space="preserve">  离休费</t>
  </si>
  <si>
    <t xml:space="preserve">  退休费</t>
  </si>
  <si>
    <t xml:space="preserve">  抚恤金</t>
  </si>
  <si>
    <t xml:space="preserve">  生活补助</t>
  </si>
  <si>
    <t xml:space="preserve">  奖励金</t>
  </si>
  <si>
    <t xml:space="preserve">  住房公积金</t>
  </si>
  <si>
    <t xml:space="preserve">  采暖补贴</t>
  </si>
  <si>
    <t xml:space="preserve">  其他对个人和家庭的补助支出</t>
  </si>
  <si>
    <t>四、其他资本性支出</t>
  </si>
  <si>
    <t xml:space="preserve">  办公设备购置</t>
  </si>
  <si>
    <t xml:space="preserve">  其他资本性支出</t>
  </si>
  <si>
    <t>2017年县本级基本支出经济分类预算表（草案）</t>
  </si>
  <si>
    <t>城乡居民基本养老保险基金</t>
  </si>
  <si>
    <t>三、资源勘探信息</t>
  </si>
  <si>
    <t>四、其他支出</t>
  </si>
  <si>
    <t>五、债务付息支出</t>
  </si>
  <si>
    <t>2017年政府性基金预算上级提前告知专项资金表</t>
  </si>
  <si>
    <t>一、社会保障和就业支出</t>
  </si>
  <si>
    <t xml:space="preserve">    大中型水库移民后期扶持基金支出</t>
  </si>
  <si>
    <t xml:space="preserve">        移民补助</t>
  </si>
  <si>
    <t>关于提前下达2017年度大中型水库移民后期扶持资金的通知</t>
  </si>
  <si>
    <t xml:space="preserve">        基础设施建设和经济发展</t>
  </si>
  <si>
    <t>关于提前下达2017年度大中型水库移民后期扶持结余资金的通知</t>
  </si>
  <si>
    <t>二、城乡社区支出</t>
  </si>
  <si>
    <t xml:space="preserve">    国有土地使用权出让收入及对应专项债务收入安排的支出</t>
  </si>
  <si>
    <t xml:space="preserve">        棚户区改造支出</t>
  </si>
  <si>
    <t>关于提前下达2017年省级财政城镇保障性安居工程专项资金指标的通知</t>
  </si>
  <si>
    <t xml:space="preserve">        保障性住房租金补贴</t>
  </si>
  <si>
    <t>三、其他支出</t>
  </si>
  <si>
    <t xml:space="preserve">    彩票公益金及对应专项债务收入安排的支出</t>
  </si>
  <si>
    <t xml:space="preserve">        用于社会福利的彩票公益金支出</t>
  </si>
  <si>
    <t>关于提前下达2017年社会福利彩票公益金支标的通知</t>
  </si>
  <si>
    <t xml:space="preserve">        用于体育事业的彩票公益金支出</t>
  </si>
  <si>
    <t>关于提前下达2017年体育彩票公益金专项指标的通知</t>
  </si>
  <si>
    <t xml:space="preserve">                                单位：万元   </t>
  </si>
  <si>
    <t>期末余额</t>
  </si>
  <si>
    <t>债务限额</t>
  </si>
  <si>
    <t>410923  南乐县</t>
  </si>
  <si>
    <t>单位：万元</t>
  </si>
  <si>
    <t>债务限额</t>
  </si>
  <si>
    <t>地区</t>
  </si>
  <si>
    <t>南乐县政府专项债务限额和余额情况表</t>
  </si>
  <si>
    <t>南乐县一般债务限额和余额情况表</t>
  </si>
  <si>
    <t>2017年全县一般公共预算收入表</t>
  </si>
  <si>
    <t>2017年全县一般公共预算支出表</t>
  </si>
  <si>
    <t>预算科目</t>
  </si>
  <si>
    <t>预算数</t>
  </si>
  <si>
    <t>利润收入</t>
  </si>
  <si>
    <t>股利、股息收入</t>
  </si>
  <si>
    <t>产权转让收入</t>
  </si>
  <si>
    <t>清算收入</t>
  </si>
  <si>
    <t>其他国有资本经营预算收入</t>
  </si>
  <si>
    <t>本 年 收 入 合 计</t>
  </si>
  <si>
    <t>本 年 支 出 合 计</t>
  </si>
  <si>
    <t>南乐县2017年国有资本经营预算收支预算表</t>
  </si>
  <si>
    <t>一、县本级国有资本经营预算支出</t>
  </si>
  <si>
    <t>二、调出资金</t>
  </si>
  <si>
    <t xml:space="preserve">  解决历史遗留问题及改革成本支出</t>
  </si>
  <si>
    <t xml:space="preserve">  国有企业资本金注入</t>
  </si>
  <si>
    <t xml:space="preserve">  公益性设施投资支出</t>
  </si>
  <si>
    <t xml:space="preserve">  其他国有企业资本金注入</t>
  </si>
  <si>
    <t xml:space="preserve">  其他国有资本经营预算支出</t>
  </si>
  <si>
    <t>一、税收收入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</si>
</sst>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0_ "/>
    <numFmt numFmtId="180" formatCode="0_);[Red]\(0\)"/>
    <numFmt numFmtId="181" formatCode="0.00_);[Red]\(0.00\)"/>
    <numFmt numFmtId="182" formatCode="0.00_ "/>
    <numFmt numFmtId="183" formatCode="#,##0.00_ ;\-#,##0.00"/>
    <numFmt numFmtId="184" formatCode="&quot;Yes&quot;;&quot;Yes&quot;;&quot;No&quot;"/>
    <numFmt numFmtId="185" formatCode="&quot;True&quot;;&quot;True&quot;;&quot;False&quot;"/>
    <numFmt numFmtId="186" formatCode="&quot;On&quot;;&quot;On&quot;;&quot;Off&quot;"/>
    <numFmt numFmtId="187" formatCode="[$€-2]\ #,##0.00_);[Red]\([$€-2]\ #,##0.00\)"/>
    <numFmt numFmtId="188" formatCode="_ * #,##0_ ;_ * \-#,##0_ ;_ * &quot;-&quot;??_ ;_ @_ "/>
  </numFmts>
  <fonts count="59">
    <font>
      <sz val="12"/>
      <name val="宋体"/>
      <family val="0"/>
    </font>
    <font>
      <sz val="9"/>
      <name val="宋体"/>
      <family val="0"/>
    </font>
    <font>
      <b/>
      <sz val="18"/>
      <color indexed="8"/>
      <name val="宋体"/>
      <family val="0"/>
    </font>
    <font>
      <sz val="12"/>
      <color indexed="8"/>
      <name val="宋体"/>
      <family val="0"/>
    </font>
    <font>
      <sz val="10"/>
      <name val="宋体"/>
      <family val="0"/>
    </font>
    <font>
      <sz val="10"/>
      <color indexed="8"/>
      <name val="宋体"/>
      <family val="0"/>
    </font>
    <font>
      <b/>
      <sz val="10"/>
      <color indexed="8"/>
      <name val="宋体"/>
      <family val="0"/>
    </font>
    <font>
      <sz val="10"/>
      <color indexed="17"/>
      <name val="宋体"/>
      <family val="0"/>
    </font>
    <font>
      <sz val="10"/>
      <name val="仿宋_GB2312"/>
      <family val="3"/>
    </font>
    <font>
      <b/>
      <sz val="10"/>
      <name val="宋体"/>
      <family val="0"/>
    </font>
    <font>
      <b/>
      <sz val="11"/>
      <name val="宋体"/>
      <family val="0"/>
    </font>
    <font>
      <sz val="11"/>
      <color indexed="8"/>
      <name val="宋体"/>
      <family val="0"/>
    </font>
    <font>
      <b/>
      <sz val="9"/>
      <name val="宋体"/>
      <family val="0"/>
    </font>
    <font>
      <sz val="12"/>
      <name val="方正小标宋简体"/>
      <family val="0"/>
    </font>
    <font>
      <sz val="12"/>
      <name val="黑体"/>
      <family val="3"/>
    </font>
    <font>
      <b/>
      <sz val="18"/>
      <name val="宋体"/>
      <family val="0"/>
    </font>
    <font>
      <sz val="12"/>
      <name val="楷体_GB2312"/>
      <family val="3"/>
    </font>
    <font>
      <b/>
      <sz val="14"/>
      <color indexed="8"/>
      <name val="宋体"/>
      <family val="0"/>
    </font>
    <font>
      <b/>
      <sz val="14"/>
      <color indexed="8"/>
      <name val="黑体"/>
      <family val="3"/>
    </font>
    <font>
      <sz val="10"/>
      <color indexed="8"/>
      <name val="黑体"/>
      <family val="3"/>
    </font>
    <font>
      <b/>
      <sz val="20"/>
      <name val="宋体"/>
      <family val="0"/>
    </font>
    <font>
      <b/>
      <sz val="12"/>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
      <sz val="10"/>
      <color theme="1"/>
      <name val="Calibri"/>
      <family val="0"/>
    </font>
    <font>
      <b/>
      <sz val="18"/>
      <color theme="1"/>
      <name val="Calibri"/>
      <family val="0"/>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24997000396251678"/>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top style="thin">
        <color indexed="8"/>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style="thin">
        <color indexed="8"/>
      </right>
      <top style="thin">
        <color indexed="8"/>
      </top>
      <bottom style="thin">
        <color indexed="8"/>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vertical="center"/>
      <protection/>
    </xf>
    <xf numFmtId="0" fontId="38" fillId="0" borderId="0">
      <alignment vertical="center"/>
      <protection/>
    </xf>
    <xf numFmtId="0" fontId="38" fillId="0" borderId="0">
      <alignment vertical="center"/>
      <protection/>
    </xf>
    <xf numFmtId="0" fontId="11" fillId="0" borderId="0">
      <alignment vertical="center"/>
      <protection/>
    </xf>
    <xf numFmtId="0" fontId="0" fillId="0" borderId="0">
      <alignment/>
      <protection/>
    </xf>
    <xf numFmtId="0" fontId="0" fillId="0" borderId="0">
      <alignment vertical="center"/>
      <protection/>
    </xf>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193">
    <xf numFmtId="0" fontId="0" fillId="0" borderId="0" xfId="0" applyAlignment="1">
      <alignment vertical="center"/>
    </xf>
    <xf numFmtId="0" fontId="3" fillId="0" borderId="0" xfId="0" applyFont="1" applyAlignment="1">
      <alignment vertical="center" wrapText="1"/>
    </xf>
    <xf numFmtId="0" fontId="0" fillId="0" borderId="10" xfId="0" applyBorder="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indent="1"/>
    </xf>
    <xf numFmtId="0" fontId="5" fillId="0" borderId="12" xfId="0" applyFont="1" applyBorder="1" applyAlignment="1">
      <alignment horizontal="left" vertical="center" wrapText="1" indent="1"/>
    </xf>
    <xf numFmtId="0" fontId="4" fillId="0" borderId="10" xfId="0" applyFont="1" applyBorder="1" applyAlignment="1">
      <alignment horizontal="center" vertical="center"/>
    </xf>
    <xf numFmtId="0" fontId="2" fillId="0" borderId="0" xfId="0" applyFont="1" applyAlignment="1">
      <alignment vertical="center" wrapText="1"/>
    </xf>
    <xf numFmtId="176" fontId="5" fillId="0" borderId="10" xfId="0" applyNumberFormat="1" applyFont="1" applyBorder="1" applyAlignment="1">
      <alignment horizontal="right" vertical="center" wrapText="1"/>
    </xf>
    <xf numFmtId="176" fontId="4" fillId="0" borderId="10" xfId="0" applyNumberFormat="1" applyFont="1" applyBorder="1" applyAlignment="1">
      <alignment vertical="center"/>
    </xf>
    <xf numFmtId="176" fontId="5" fillId="0" borderId="10" xfId="0" applyNumberFormat="1" applyFont="1" applyBorder="1" applyAlignment="1">
      <alignment vertical="center" wrapText="1"/>
    </xf>
    <xf numFmtId="0" fontId="6" fillId="33" borderId="13" xfId="0" applyFont="1" applyFill="1" applyBorder="1" applyAlignment="1">
      <alignment horizontal="center" vertical="center" wrapText="1"/>
    </xf>
    <xf numFmtId="176" fontId="6" fillId="33" borderId="10" xfId="0" applyNumberFormat="1" applyFont="1" applyFill="1" applyBorder="1" applyAlignment="1">
      <alignment horizontal="right" vertical="center" wrapText="1"/>
    </xf>
    <xf numFmtId="176" fontId="4" fillId="33" borderId="10" xfId="0" applyNumberFormat="1" applyFont="1" applyFill="1" applyBorder="1" applyAlignment="1">
      <alignment vertical="center"/>
    </xf>
    <xf numFmtId="0" fontId="6" fillId="33" borderId="11" xfId="0" applyFont="1" applyFill="1" applyBorder="1" applyAlignment="1">
      <alignment horizontal="center" vertical="center" wrapText="1"/>
    </xf>
    <xf numFmtId="0" fontId="5" fillId="33" borderId="11" xfId="0" applyFont="1" applyFill="1" applyBorder="1" applyAlignment="1">
      <alignment horizontal="left" vertical="center" wrapText="1"/>
    </xf>
    <xf numFmtId="176" fontId="5" fillId="33" borderId="10" xfId="0" applyNumberFormat="1" applyFont="1" applyFill="1" applyBorder="1" applyAlignment="1">
      <alignment horizontal="right" vertical="center" wrapText="1"/>
    </xf>
    <xf numFmtId="0" fontId="6" fillId="33" borderId="12" xfId="0" applyFont="1" applyFill="1" applyBorder="1" applyAlignment="1">
      <alignment horizontal="center" vertical="center" wrapText="1"/>
    </xf>
    <xf numFmtId="0" fontId="5" fillId="33" borderId="11" xfId="0" applyFont="1" applyFill="1" applyBorder="1" applyAlignment="1">
      <alignment vertical="center" wrapText="1"/>
    </xf>
    <xf numFmtId="176" fontId="5" fillId="34" borderId="14" xfId="0" applyNumberFormat="1" applyFont="1" applyFill="1" applyBorder="1" applyAlignment="1">
      <alignment horizontal="left" vertical="center" wrapText="1"/>
    </xf>
    <xf numFmtId="0" fontId="4" fillId="0" borderId="13" xfId="0" applyFont="1" applyBorder="1" applyAlignment="1">
      <alignment horizontal="center" vertical="center"/>
    </xf>
    <xf numFmtId="176" fontId="5" fillId="34" borderId="11" xfId="0" applyNumberFormat="1" applyFont="1" applyFill="1" applyBorder="1" applyAlignment="1">
      <alignment horizontal="left" vertical="center" wrapText="1"/>
    </xf>
    <xf numFmtId="176" fontId="6" fillId="33"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177" fontId="5" fillId="34" borderId="14" xfId="0" applyNumberFormat="1" applyFont="1" applyFill="1" applyBorder="1" applyAlignment="1">
      <alignment horizontal="center" vertical="center" wrapText="1"/>
    </xf>
    <xf numFmtId="176" fontId="5" fillId="0" borderId="14" xfId="0" applyNumberFormat="1" applyFont="1" applyBorder="1" applyAlignment="1">
      <alignment horizontal="right" vertical="center" wrapText="1"/>
    </xf>
    <xf numFmtId="177" fontId="5" fillId="34" borderId="14" xfId="0" applyNumberFormat="1" applyFont="1" applyFill="1" applyBorder="1" applyAlignment="1">
      <alignment horizontal="left" vertical="center" wrapText="1"/>
    </xf>
    <xf numFmtId="176" fontId="5" fillId="34" borderId="14" xfId="0" applyNumberFormat="1" applyFont="1" applyFill="1" applyBorder="1" applyAlignment="1">
      <alignment horizontal="left" vertical="center" wrapText="1" indent="1"/>
    </xf>
    <xf numFmtId="176" fontId="5" fillId="34" borderId="14" xfId="0" applyNumberFormat="1" applyFont="1" applyFill="1" applyBorder="1" applyAlignment="1">
      <alignment horizontal="right" vertical="center" wrapText="1"/>
    </xf>
    <xf numFmtId="178" fontId="5" fillId="34" borderId="14" xfId="0" applyNumberFormat="1" applyFont="1" applyFill="1" applyBorder="1" applyAlignment="1">
      <alignment horizontal="left" vertical="center" wrapText="1" indent="1"/>
    </xf>
    <xf numFmtId="49" fontId="5" fillId="0" borderId="14" xfId="0" applyNumberFormat="1" applyFont="1" applyBorder="1" applyAlignment="1">
      <alignment horizontal="left" vertical="center" wrapText="1" indent="2"/>
    </xf>
    <xf numFmtId="49" fontId="5" fillId="0" borderId="14" xfId="0" applyNumberFormat="1" applyFont="1" applyBorder="1" applyAlignment="1">
      <alignment horizontal="left" vertical="center" wrapText="1" indent="1"/>
    </xf>
    <xf numFmtId="176" fontId="5" fillId="0" borderId="14" xfId="0" applyNumberFormat="1" applyFont="1" applyBorder="1" applyAlignment="1">
      <alignment horizontal="left" vertical="center" wrapText="1" indent="1"/>
    </xf>
    <xf numFmtId="177" fontId="7" fillId="0" borderId="14" xfId="0" applyNumberFormat="1" applyFont="1" applyBorder="1" applyAlignment="1">
      <alignment horizontal="center" vertical="center" wrapText="1"/>
    </xf>
    <xf numFmtId="49" fontId="5" fillId="0" borderId="14" xfId="0" applyNumberFormat="1" applyFont="1" applyBorder="1" applyAlignment="1">
      <alignment vertical="center" wrapText="1"/>
    </xf>
    <xf numFmtId="176" fontId="5" fillId="33" borderId="14" xfId="0" applyNumberFormat="1" applyFont="1" applyFill="1" applyBorder="1" applyAlignment="1">
      <alignment vertical="center" wrapText="1"/>
    </xf>
    <xf numFmtId="176" fontId="5" fillId="33" borderId="14" xfId="0" applyNumberFormat="1" applyFont="1" applyFill="1" applyBorder="1" applyAlignment="1">
      <alignment horizontal="right" vertical="center" wrapText="1"/>
    </xf>
    <xf numFmtId="177" fontId="5" fillId="33" borderId="14" xfId="0" applyNumberFormat="1" applyFont="1" applyFill="1" applyBorder="1" applyAlignment="1">
      <alignment horizontal="left" vertical="center" wrapText="1"/>
    </xf>
    <xf numFmtId="176" fontId="5" fillId="33" borderId="14" xfId="0" applyNumberFormat="1" applyFont="1" applyFill="1" applyBorder="1" applyAlignment="1">
      <alignment horizontal="left" vertical="center" wrapText="1"/>
    </xf>
    <xf numFmtId="176" fontId="6" fillId="33" borderId="14" xfId="0" applyNumberFormat="1" applyFont="1" applyFill="1" applyBorder="1" applyAlignment="1">
      <alignment horizontal="center" vertical="center" wrapText="1"/>
    </xf>
    <xf numFmtId="176" fontId="6" fillId="33" borderId="14" xfId="0" applyNumberFormat="1" applyFont="1" applyFill="1" applyBorder="1" applyAlignment="1">
      <alignment horizontal="right" vertical="center" wrapText="1"/>
    </xf>
    <xf numFmtId="177" fontId="6" fillId="33" borderId="14" xfId="0" applyNumberFormat="1" applyFont="1" applyFill="1" applyBorder="1" applyAlignment="1">
      <alignment horizontal="left" vertical="center" wrapText="1"/>
    </xf>
    <xf numFmtId="0" fontId="0" fillId="0" borderId="0" xfId="0" applyFill="1" applyAlignment="1">
      <alignment vertical="center"/>
    </xf>
    <xf numFmtId="176" fontId="6" fillId="33" borderId="12" xfId="0" applyNumberFormat="1" applyFont="1" applyFill="1" applyBorder="1" applyAlignment="1">
      <alignment horizontal="center" vertical="center" wrapText="1"/>
    </xf>
    <xf numFmtId="176" fontId="5" fillId="33" borderId="15" xfId="0" applyNumberFormat="1" applyFont="1" applyFill="1" applyBorder="1" applyAlignment="1">
      <alignment horizontal="right" vertical="center" wrapText="1"/>
    </xf>
    <xf numFmtId="176" fontId="5" fillId="34" borderId="10" xfId="0" applyNumberFormat="1" applyFont="1" applyFill="1" applyBorder="1" applyAlignment="1">
      <alignment horizontal="left" vertical="center" wrapText="1"/>
    </xf>
    <xf numFmtId="0" fontId="4" fillId="0" borderId="10" xfId="0" applyFont="1" applyBorder="1" applyAlignment="1">
      <alignment vertical="center" wrapText="1"/>
    </xf>
    <xf numFmtId="0" fontId="38" fillId="0" borderId="0" xfId="41" applyAlignment="1">
      <alignment/>
      <protection/>
    </xf>
    <xf numFmtId="0" fontId="9" fillId="0" borderId="10" xfId="41" applyFont="1" applyFill="1" applyBorder="1" applyAlignment="1">
      <alignment horizontal="center" vertical="center" wrapText="1"/>
      <protection/>
    </xf>
    <xf numFmtId="0" fontId="9" fillId="33" borderId="16" xfId="41" applyFont="1" applyFill="1" applyBorder="1" applyAlignment="1">
      <alignment horizontal="center" vertical="center" wrapText="1"/>
      <protection/>
    </xf>
    <xf numFmtId="182" fontId="9" fillId="33" borderId="16" xfId="41" applyNumberFormat="1" applyFont="1" applyFill="1" applyBorder="1" applyAlignment="1">
      <alignment horizontal="center" vertical="center" wrapText="1"/>
      <protection/>
    </xf>
    <xf numFmtId="0" fontId="4" fillId="34" borderId="10" xfId="41" applyFont="1" applyFill="1" applyBorder="1" applyAlignment="1">
      <alignment vertical="center" wrapText="1"/>
      <protection/>
    </xf>
    <xf numFmtId="0" fontId="9" fillId="33" borderId="10" xfId="41" applyFont="1" applyFill="1" applyBorder="1" applyAlignment="1">
      <alignment vertical="center" wrapText="1"/>
      <protection/>
    </xf>
    <xf numFmtId="182" fontId="9" fillId="33" borderId="10" xfId="41" applyNumberFormat="1" applyFont="1" applyFill="1" applyBorder="1" applyAlignment="1">
      <alignment horizontal="center" vertical="center" wrapText="1"/>
      <protection/>
    </xf>
    <xf numFmtId="0" fontId="4" fillId="0" borderId="10" xfId="41" applyFont="1" applyFill="1" applyBorder="1" applyAlignment="1">
      <alignment vertical="center" wrapText="1"/>
      <protection/>
    </xf>
    <xf numFmtId="182" fontId="4" fillId="0" borderId="10" xfId="41" applyNumberFormat="1" applyFont="1" applyFill="1" applyBorder="1" applyAlignment="1">
      <alignment horizontal="center" vertical="center" wrapText="1"/>
      <protection/>
    </xf>
    <xf numFmtId="0" fontId="4" fillId="0" borderId="0" xfId="41" applyFont="1" applyBorder="1" applyAlignment="1">
      <alignment horizontal="left" vertical="center"/>
      <protection/>
    </xf>
    <xf numFmtId="182" fontId="4" fillId="34" borderId="10" xfId="41" applyNumberFormat="1" applyFont="1" applyFill="1" applyBorder="1" applyAlignment="1">
      <alignment horizontal="center" vertical="center" wrapText="1"/>
      <protection/>
    </xf>
    <xf numFmtId="182" fontId="4" fillId="33" borderId="10" xfId="41" applyNumberFormat="1" applyFont="1" applyFill="1" applyBorder="1" applyAlignment="1">
      <alignment horizontal="center" vertical="center" wrapText="1"/>
      <protection/>
    </xf>
    <xf numFmtId="0" fontId="38" fillId="0" borderId="0" xfId="41" applyBorder="1" applyAlignment="1">
      <alignment/>
      <protection/>
    </xf>
    <xf numFmtId="0" fontId="10" fillId="0" borderId="0" xfId="0" applyFont="1" applyAlignment="1">
      <alignment vertical="center"/>
    </xf>
    <xf numFmtId="176" fontId="5" fillId="0" borderId="0" xfId="0" applyNumberFormat="1" applyFont="1" applyFill="1" applyAlignment="1">
      <alignment horizontal="left" vertical="center" wrapText="1"/>
    </xf>
    <xf numFmtId="176" fontId="6" fillId="0" borderId="0" xfId="0" applyNumberFormat="1" applyFont="1" applyFill="1" applyAlignment="1">
      <alignment horizontal="left" vertical="center" wrapText="1"/>
    </xf>
    <xf numFmtId="177" fontId="6" fillId="0" borderId="0" xfId="0" applyNumberFormat="1" applyFont="1" applyFill="1" applyAlignment="1">
      <alignment horizontal="right" vertical="center" wrapText="1"/>
    </xf>
    <xf numFmtId="176" fontId="5" fillId="34" borderId="11" xfId="0" applyNumberFormat="1" applyFont="1" applyFill="1" applyBorder="1" applyAlignment="1">
      <alignment horizontal="left" vertical="center" wrapText="1"/>
    </xf>
    <xf numFmtId="176" fontId="5" fillId="0" borderId="10" xfId="0" applyNumberFormat="1" applyFont="1" applyFill="1" applyBorder="1" applyAlignment="1">
      <alignment horizontal="right" vertical="center" wrapText="1"/>
    </xf>
    <xf numFmtId="182" fontId="9" fillId="0" borderId="16" xfId="41" applyNumberFormat="1" applyFont="1" applyFill="1" applyBorder="1" applyAlignment="1">
      <alignment horizontal="center" vertical="center" wrapText="1"/>
      <protection/>
    </xf>
    <xf numFmtId="0" fontId="9" fillId="33" borderId="16" xfId="41" applyFont="1" applyFill="1" applyBorder="1" applyAlignment="1">
      <alignment horizontal="left" vertical="center" wrapText="1"/>
      <protection/>
    </xf>
    <xf numFmtId="0" fontId="9" fillId="0" borderId="16" xfId="41" applyFont="1" applyFill="1" applyBorder="1" applyAlignment="1">
      <alignment horizontal="left" vertical="center" wrapText="1"/>
      <protection/>
    </xf>
    <xf numFmtId="0" fontId="9" fillId="0" borderId="10" xfId="41" applyFont="1" applyFill="1" applyBorder="1" applyAlignment="1">
      <alignment vertical="center" wrapText="1"/>
      <protection/>
    </xf>
    <xf numFmtId="182" fontId="9" fillId="0" borderId="10" xfId="41" applyNumberFormat="1" applyFont="1" applyFill="1" applyBorder="1" applyAlignment="1">
      <alignment horizontal="center" vertical="center" wrapText="1"/>
      <protection/>
    </xf>
    <xf numFmtId="180" fontId="9" fillId="33" borderId="10" xfId="41" applyNumberFormat="1" applyFont="1" applyFill="1" applyBorder="1" applyAlignment="1">
      <alignment vertical="center" wrapText="1"/>
      <protection/>
    </xf>
    <xf numFmtId="180" fontId="9" fillId="33" borderId="17" xfId="41" applyNumberFormat="1" applyFont="1" applyFill="1" applyBorder="1" applyAlignment="1">
      <alignment vertical="center" wrapText="1"/>
      <protection/>
    </xf>
    <xf numFmtId="180" fontId="4" fillId="0" borderId="10" xfId="41" applyNumberFormat="1" applyFont="1" applyFill="1" applyBorder="1" applyAlignment="1">
      <alignment vertical="center" wrapText="1"/>
      <protection/>
    </xf>
    <xf numFmtId="180" fontId="9" fillId="0" borderId="17" xfId="41" applyNumberFormat="1" applyFont="1" applyFill="1" applyBorder="1" applyAlignment="1">
      <alignment vertical="center" wrapText="1"/>
      <protection/>
    </xf>
    <xf numFmtId="180" fontId="9" fillId="0" borderId="10" xfId="41" applyNumberFormat="1" applyFont="1" applyFill="1" applyBorder="1" applyAlignment="1">
      <alignment vertical="center" wrapText="1"/>
      <protection/>
    </xf>
    <xf numFmtId="180" fontId="9" fillId="34" borderId="17" xfId="41" applyNumberFormat="1" applyFont="1" applyFill="1" applyBorder="1" applyAlignment="1">
      <alignment vertical="center" wrapText="1"/>
      <protection/>
    </xf>
    <xf numFmtId="180" fontId="4" fillId="0" borderId="17" xfId="41" applyNumberFormat="1" applyFont="1" applyFill="1" applyBorder="1" applyAlignment="1">
      <alignment vertical="center" wrapText="1"/>
      <protection/>
    </xf>
    <xf numFmtId="180" fontId="4" fillId="34" borderId="17" xfId="41" applyNumberFormat="1" applyFont="1" applyFill="1" applyBorder="1" applyAlignment="1">
      <alignment vertical="center" wrapText="1"/>
      <protection/>
    </xf>
    <xf numFmtId="180" fontId="9" fillId="33" borderId="13" xfId="41" applyNumberFormat="1" applyFont="1" applyFill="1" applyBorder="1" applyAlignment="1">
      <alignment vertical="center" wrapText="1"/>
      <protection/>
    </xf>
    <xf numFmtId="180" fontId="38" fillId="0" borderId="10" xfId="41" applyNumberFormat="1" applyBorder="1" applyAlignment="1">
      <alignment/>
      <protection/>
    </xf>
    <xf numFmtId="180" fontId="9" fillId="0" borderId="13" xfId="41" applyNumberFormat="1" applyFont="1" applyFill="1" applyBorder="1" applyAlignment="1">
      <alignment vertical="center" wrapText="1"/>
      <protection/>
    </xf>
    <xf numFmtId="180" fontId="4" fillId="0" borderId="0" xfId="41" applyNumberFormat="1" applyFont="1" applyFill="1" applyBorder="1" applyAlignment="1">
      <alignment vertical="center" wrapText="1"/>
      <protection/>
    </xf>
    <xf numFmtId="0" fontId="4" fillId="0" borderId="0" xfId="41" applyFont="1" applyFill="1" applyBorder="1" applyAlignment="1">
      <alignment vertical="center" wrapText="1"/>
      <protection/>
    </xf>
    <xf numFmtId="180" fontId="4" fillId="34" borderId="10" xfId="41" applyNumberFormat="1" applyFont="1" applyFill="1" applyBorder="1" applyAlignment="1">
      <alignment vertical="center" wrapText="1"/>
      <protection/>
    </xf>
    <xf numFmtId="180" fontId="38" fillId="0" borderId="0" xfId="41" applyNumberFormat="1" applyFill="1" applyBorder="1" applyAlignment="1">
      <alignment/>
      <protection/>
    </xf>
    <xf numFmtId="182" fontId="4" fillId="0" borderId="0" xfId="41" applyNumberFormat="1" applyFont="1" applyFill="1" applyBorder="1" applyAlignment="1">
      <alignment horizontal="center" vertical="center" wrapText="1"/>
      <protection/>
    </xf>
    <xf numFmtId="0" fontId="9" fillId="33" borderId="10" xfId="0" applyFont="1" applyFill="1" applyBorder="1" applyAlignment="1">
      <alignment vertical="center" wrapText="1"/>
    </xf>
    <xf numFmtId="0" fontId="9" fillId="0" borderId="10" xfId="0" applyFont="1" applyBorder="1" applyAlignment="1">
      <alignment vertical="center" wrapText="1"/>
    </xf>
    <xf numFmtId="0" fontId="13" fillId="0" borderId="0" xfId="0" applyFont="1" applyAlignment="1">
      <alignment vertical="center"/>
    </xf>
    <xf numFmtId="0" fontId="14" fillId="0" borderId="0" xfId="0" applyFont="1" applyAlignment="1">
      <alignment vertical="center"/>
    </xf>
    <xf numFmtId="0" fontId="0" fillId="0" borderId="0" xfId="0" applyAlignment="1">
      <alignment vertical="center" wrapText="1"/>
    </xf>
    <xf numFmtId="176" fontId="4"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center" vertical="center"/>
    </xf>
    <xf numFmtId="0" fontId="55" fillId="0" borderId="0" xfId="0" applyFont="1" applyAlignment="1">
      <alignment vertical="center"/>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right" vertical="center"/>
    </xf>
    <xf numFmtId="0" fontId="4" fillId="0" borderId="10" xfId="0" applyFont="1" applyBorder="1" applyAlignment="1">
      <alignment horizontal="right" vertical="center"/>
    </xf>
    <xf numFmtId="176" fontId="5" fillId="0" borderId="10" xfId="0" applyNumberFormat="1" applyFont="1" applyFill="1" applyBorder="1" applyAlignment="1">
      <alignment horizontal="left" vertical="center" wrapText="1"/>
    </xf>
    <xf numFmtId="0" fontId="0" fillId="0" borderId="0" xfId="40">
      <alignment vertical="center"/>
      <protection/>
    </xf>
    <xf numFmtId="0" fontId="16" fillId="0" borderId="0" xfId="40" applyFont="1">
      <alignment vertical="center"/>
      <protection/>
    </xf>
    <xf numFmtId="0" fontId="0" fillId="0" borderId="0" xfId="40" applyFill="1">
      <alignment vertical="center"/>
      <protection/>
    </xf>
    <xf numFmtId="0" fontId="14" fillId="0" borderId="0" xfId="40" applyFont="1">
      <alignment vertical="center"/>
      <protection/>
    </xf>
    <xf numFmtId="0" fontId="0" fillId="0" borderId="0" xfId="40" applyFont="1" applyFill="1">
      <alignment vertical="center"/>
      <protection/>
    </xf>
    <xf numFmtId="0" fontId="4" fillId="0" borderId="10" xfId="40" applyFont="1" applyBorder="1">
      <alignment vertical="center"/>
      <protection/>
    </xf>
    <xf numFmtId="0" fontId="4" fillId="0" borderId="10" xfId="40" applyFont="1" applyFill="1" applyBorder="1">
      <alignment vertical="center"/>
      <protection/>
    </xf>
    <xf numFmtId="0" fontId="4" fillId="0" borderId="0" xfId="40" applyFont="1" applyAlignment="1">
      <alignment horizontal="right" vertical="center"/>
      <protection/>
    </xf>
    <xf numFmtId="0" fontId="4" fillId="0" borderId="10" xfId="40" applyFont="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9" fillId="34" borderId="10" xfId="41" applyFont="1" applyFill="1" applyBorder="1" applyAlignment="1">
      <alignment vertical="center" wrapText="1"/>
      <protection/>
    </xf>
    <xf numFmtId="0" fontId="6"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right" vertical="center" wrapText="1"/>
      <protection/>
    </xf>
    <xf numFmtId="176" fontId="6" fillId="33" borderId="10" xfId="0" applyNumberFormat="1" applyFont="1" applyFill="1" applyBorder="1" applyAlignment="1" applyProtection="1">
      <alignment horizontal="right" vertical="center" wrapText="1"/>
      <protection/>
    </xf>
    <xf numFmtId="176" fontId="5" fillId="0" borderId="10" xfId="0" applyNumberFormat="1" applyFont="1" applyFill="1" applyBorder="1" applyAlignment="1" applyProtection="1">
      <alignment horizontal="right" vertical="center" wrapText="1"/>
      <protection/>
    </xf>
    <xf numFmtId="0" fontId="9" fillId="33" borderId="10" xfId="40" applyFont="1" applyFill="1" applyBorder="1" applyAlignment="1">
      <alignment horizontal="center" vertical="center"/>
      <protection/>
    </xf>
    <xf numFmtId="0" fontId="9" fillId="33" borderId="10" xfId="40" applyFont="1" applyFill="1" applyBorder="1">
      <alignment vertical="center"/>
      <protection/>
    </xf>
    <xf numFmtId="0" fontId="0" fillId="0" borderId="10" xfId="40" applyBorder="1">
      <alignment vertical="center"/>
      <protection/>
    </xf>
    <xf numFmtId="181" fontId="4" fillId="0" borderId="10" xfId="40" applyNumberFormat="1" applyFont="1" applyBorder="1" applyAlignment="1">
      <alignment vertical="center" wrapText="1"/>
      <protection/>
    </xf>
    <xf numFmtId="0" fontId="4" fillId="0" borderId="10" xfId="40" applyFont="1" applyBorder="1" applyAlignment="1">
      <alignment vertical="center" wrapText="1"/>
      <protection/>
    </xf>
    <xf numFmtId="0" fontId="0" fillId="33" borderId="10" xfId="40" applyFill="1" applyBorder="1">
      <alignment vertical="center"/>
      <protection/>
    </xf>
    <xf numFmtId="0" fontId="4" fillId="33" borderId="10" xfId="40" applyFont="1" applyFill="1" applyBorder="1">
      <alignment vertical="center"/>
      <protection/>
    </xf>
    <xf numFmtId="181" fontId="4" fillId="33" borderId="10" xfId="40" applyNumberFormat="1" applyFont="1" applyFill="1" applyBorder="1" applyAlignment="1">
      <alignment vertical="center" wrapText="1"/>
      <protection/>
    </xf>
    <xf numFmtId="0" fontId="4" fillId="33" borderId="10" xfId="40" applyFont="1" applyFill="1" applyBorder="1" applyAlignment="1">
      <alignment vertical="center" wrapText="1"/>
      <protection/>
    </xf>
    <xf numFmtId="0" fontId="0" fillId="0" borderId="10" xfId="40" applyFont="1" applyBorder="1">
      <alignment vertical="center"/>
      <protection/>
    </xf>
    <xf numFmtId="181" fontId="4" fillId="33" borderId="10" xfId="40" applyNumberFormat="1" applyFont="1" applyFill="1" applyBorder="1" applyAlignment="1">
      <alignment horizontal="right" vertical="center"/>
      <protection/>
    </xf>
    <xf numFmtId="0" fontId="4" fillId="33" borderId="10" xfId="40" applyFont="1" applyFill="1" applyBorder="1" applyAlignment="1">
      <alignment horizontal="center" vertical="center"/>
      <protection/>
    </xf>
    <xf numFmtId="0" fontId="4" fillId="0" borderId="10" xfId="40" applyFont="1" applyFill="1" applyBorder="1" applyAlignment="1">
      <alignment horizontal="center" vertical="center"/>
      <protection/>
    </xf>
    <xf numFmtId="0" fontId="10" fillId="0" borderId="0" xfId="40" applyFont="1">
      <alignment vertical="center"/>
      <protection/>
    </xf>
    <xf numFmtId="0" fontId="0" fillId="0" borderId="0" xfId="0" applyAlignment="1">
      <alignment/>
    </xf>
    <xf numFmtId="0" fontId="56" fillId="35" borderId="10" xfId="0" applyFont="1" applyFill="1" applyBorder="1" applyAlignment="1">
      <alignment horizontal="center" vertical="center"/>
    </xf>
    <xf numFmtId="0" fontId="0" fillId="0" borderId="0" xfId="0" applyAlignment="1">
      <alignment vertical="center"/>
    </xf>
    <xf numFmtId="182" fontId="56" fillId="35" borderId="10" xfId="0" applyNumberFormat="1" applyFont="1" applyFill="1" applyBorder="1" applyAlignment="1">
      <alignment vertical="center"/>
    </xf>
    <xf numFmtId="0" fontId="56" fillId="35" borderId="10" xfId="0" applyFont="1" applyFill="1" applyBorder="1" applyAlignment="1">
      <alignment vertical="center"/>
    </xf>
    <xf numFmtId="0" fontId="56" fillId="0" borderId="10" xfId="0" applyFont="1" applyBorder="1" applyAlignment="1">
      <alignment vertical="center"/>
    </xf>
    <xf numFmtId="182" fontId="56" fillId="0" borderId="10" xfId="0" applyNumberFormat="1" applyFont="1" applyBorder="1" applyAlignment="1">
      <alignment vertical="center"/>
    </xf>
    <xf numFmtId="0" fontId="56" fillId="0" borderId="10" xfId="0" applyFont="1" applyFill="1" applyBorder="1" applyAlignment="1">
      <alignment horizontal="center" vertical="center"/>
    </xf>
    <xf numFmtId="0" fontId="56" fillId="35" borderId="10" xfId="0" applyFont="1" applyFill="1" applyBorder="1" applyAlignment="1">
      <alignment horizontal="center" vertical="center"/>
    </xf>
    <xf numFmtId="4" fontId="56" fillId="35" borderId="10" xfId="0" applyNumberFormat="1" applyFont="1" applyFill="1" applyBorder="1" applyAlignment="1">
      <alignment vertical="center"/>
    </xf>
    <xf numFmtId="4" fontId="56" fillId="0" borderId="10" xfId="0" applyNumberFormat="1" applyFont="1" applyBorder="1" applyAlignment="1">
      <alignment vertical="center"/>
    </xf>
    <xf numFmtId="0" fontId="56" fillId="33" borderId="10" xfId="0" applyFont="1" applyFill="1" applyBorder="1" applyAlignment="1">
      <alignment horizontal="center" vertical="center"/>
    </xf>
    <xf numFmtId="0" fontId="56" fillId="33" borderId="10" xfId="0" applyFont="1" applyFill="1" applyBorder="1" applyAlignment="1">
      <alignment vertical="center"/>
    </xf>
    <xf numFmtId="182" fontId="56" fillId="33" borderId="10" xfId="0" applyNumberFormat="1" applyFont="1" applyFill="1" applyBorder="1" applyAlignment="1">
      <alignment vertical="center"/>
    </xf>
    <xf numFmtId="0" fontId="56" fillId="0" borderId="10" xfId="0" applyFont="1" applyBorder="1" applyAlignment="1">
      <alignment vertical="center"/>
    </xf>
    <xf numFmtId="182" fontId="56" fillId="0" borderId="10" xfId="0" applyNumberFormat="1" applyFont="1" applyBorder="1" applyAlignment="1">
      <alignment vertical="center"/>
    </xf>
    <xf numFmtId="0" fontId="56" fillId="0" borderId="10" xfId="0" applyFont="1" applyBorder="1" applyAlignment="1">
      <alignment vertical="center" wrapText="1"/>
    </xf>
    <xf numFmtId="0" fontId="56" fillId="33" borderId="10" xfId="0" applyFont="1" applyFill="1" applyBorder="1" applyAlignment="1">
      <alignment vertical="center" wrapText="1"/>
    </xf>
    <xf numFmtId="0" fontId="17" fillId="34" borderId="0" xfId="0" applyNumberFormat="1" applyFont="1" applyFill="1" applyBorder="1" applyAlignment="1" applyProtection="1">
      <alignment horizontal="center" vertical="center"/>
      <protection/>
    </xf>
    <xf numFmtId="0" fontId="18" fillId="34" borderId="0" xfId="0" applyNumberFormat="1" applyFont="1" applyFill="1" applyBorder="1" applyAlignment="1" applyProtection="1">
      <alignment horizontal="center" vertical="center"/>
      <protection/>
    </xf>
    <xf numFmtId="0" fontId="19" fillId="34" borderId="0" xfId="0" applyNumberFormat="1" applyFont="1" applyFill="1" applyBorder="1" applyAlignment="1" applyProtection="1">
      <alignment horizontal="right" vertical="center"/>
      <protection/>
    </xf>
    <xf numFmtId="0" fontId="5" fillId="34" borderId="14" xfId="0" applyNumberFormat="1" applyFont="1" applyFill="1" applyBorder="1" applyAlignment="1" applyProtection="1">
      <alignment horizontal="left" vertical="center"/>
      <protection/>
    </xf>
    <xf numFmtId="183" fontId="5" fillId="34" borderId="14" xfId="0" applyNumberFormat="1" applyFont="1" applyFill="1" applyBorder="1" applyAlignment="1" applyProtection="1">
      <alignment horizontal="right" vertical="center"/>
      <protection/>
    </xf>
    <xf numFmtId="0" fontId="6" fillId="33" borderId="14" xfId="0" applyNumberFormat="1" applyFont="1" applyFill="1" applyBorder="1" applyAlignment="1" applyProtection="1">
      <alignment horizontal="center" vertical="center"/>
      <protection/>
    </xf>
    <xf numFmtId="0" fontId="5" fillId="0" borderId="10" xfId="0" applyFont="1" applyBorder="1" applyAlignment="1">
      <alignment horizontal="left" vertical="center" wrapText="1" indent="1"/>
    </xf>
    <xf numFmtId="3" fontId="0" fillId="0" borderId="0" xfId="45" applyNumberFormat="1" applyFont="1" applyFill="1" applyAlignment="1" applyProtection="1">
      <alignment horizontal="right" vertical="center"/>
      <protection/>
    </xf>
    <xf numFmtId="188" fontId="0" fillId="0" borderId="10" xfId="57" applyNumberFormat="1" applyFont="1" applyBorder="1" applyAlignment="1">
      <alignment vertical="center"/>
    </xf>
    <xf numFmtId="3" fontId="0" fillId="0" borderId="10" xfId="45" applyNumberFormat="1" applyFont="1" applyFill="1" applyBorder="1" applyAlignment="1" applyProtection="1">
      <alignment horizontal="left" vertical="center"/>
      <protection/>
    </xf>
    <xf numFmtId="3" fontId="21" fillId="0" borderId="10" xfId="45" applyNumberFormat="1" applyFont="1" applyFill="1" applyBorder="1" applyAlignment="1" applyProtection="1">
      <alignment horizontal="center" vertical="center"/>
      <protection/>
    </xf>
    <xf numFmtId="0" fontId="21" fillId="0" borderId="10" xfId="57" applyNumberFormat="1" applyFont="1" applyBorder="1" applyAlignment="1">
      <alignment vertical="center"/>
    </xf>
    <xf numFmtId="3" fontId="4" fillId="0" borderId="10" xfId="45" applyNumberFormat="1" applyFont="1" applyFill="1" applyBorder="1" applyAlignment="1" applyProtection="1">
      <alignment horizontal="left" vertical="center"/>
      <protection/>
    </xf>
    <xf numFmtId="188" fontId="4" fillId="0" borderId="10" xfId="57" applyNumberFormat="1" applyFont="1" applyBorder="1" applyAlignment="1">
      <alignment vertical="center"/>
    </xf>
    <xf numFmtId="3" fontId="4" fillId="0" borderId="13" xfId="45" applyNumberFormat="1" applyFont="1" applyFill="1" applyBorder="1" applyAlignment="1" applyProtection="1">
      <alignment horizontal="left" vertical="center"/>
      <protection/>
    </xf>
    <xf numFmtId="0" fontId="2" fillId="0" borderId="0" xfId="0" applyFont="1" applyAlignment="1">
      <alignment horizontal="center" vertical="center" wrapText="1"/>
    </xf>
    <xf numFmtId="0" fontId="5" fillId="0" borderId="0" xfId="0" applyFont="1" applyBorder="1" applyAlignment="1">
      <alignment horizontal="right" vertical="center" wrapText="1"/>
    </xf>
    <xf numFmtId="177" fontId="5" fillId="0" borderId="18" xfId="0" applyNumberFormat="1" applyFont="1" applyFill="1" applyBorder="1" applyAlignment="1">
      <alignment horizontal="right" vertical="center" wrapText="1"/>
    </xf>
    <xf numFmtId="176" fontId="15" fillId="0" borderId="0" xfId="0" applyNumberFormat="1" applyFont="1" applyFill="1" applyBorder="1" applyAlignment="1">
      <alignment horizontal="center" vertical="center"/>
    </xf>
    <xf numFmtId="176" fontId="55" fillId="0" borderId="18"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6" fontId="4" fillId="0" borderId="10" xfId="0" applyNumberFormat="1" applyFont="1" applyFill="1" applyBorder="1" applyAlignment="1">
      <alignment horizontal="center" vertical="center" wrapText="1"/>
    </xf>
    <xf numFmtId="0" fontId="5" fillId="0" borderId="0" xfId="0" applyFont="1" applyAlignment="1">
      <alignment horizontal="left" vertical="center" wrapText="1"/>
    </xf>
    <xf numFmtId="0" fontId="2" fillId="0" borderId="0" xfId="0" applyFont="1" applyFill="1" applyAlignment="1">
      <alignment horizontal="center" vertical="center" wrapText="1"/>
    </xf>
    <xf numFmtId="177" fontId="5" fillId="0" borderId="19" xfId="0" applyNumberFormat="1" applyFont="1" applyFill="1" applyBorder="1" applyAlignment="1">
      <alignment horizontal="right" vertical="center" wrapText="1"/>
    </xf>
    <xf numFmtId="176" fontId="5" fillId="34" borderId="20" xfId="0" applyNumberFormat="1" applyFont="1" applyFill="1" applyBorder="1" applyAlignment="1">
      <alignment horizontal="center" vertical="center" wrapText="1"/>
    </xf>
    <xf numFmtId="176" fontId="5" fillId="34" borderId="21" xfId="0" applyNumberFormat="1" applyFont="1" applyFill="1" applyBorder="1" applyAlignment="1">
      <alignment horizontal="center" vertical="center" wrapText="1"/>
    </xf>
    <xf numFmtId="177" fontId="5" fillId="0" borderId="20" xfId="0" applyNumberFormat="1" applyFont="1" applyBorder="1" applyAlignment="1">
      <alignment horizontal="center" vertical="center" wrapText="1"/>
    </xf>
    <xf numFmtId="177" fontId="5" fillId="0" borderId="21" xfId="0" applyNumberFormat="1" applyFont="1" applyBorder="1" applyAlignment="1">
      <alignment horizontal="center" vertical="center" wrapText="1"/>
    </xf>
    <xf numFmtId="177" fontId="5" fillId="34" borderId="11" xfId="0" applyNumberFormat="1" applyFont="1" applyFill="1" applyBorder="1" applyAlignment="1">
      <alignment horizontal="left" vertical="center" wrapText="1"/>
    </xf>
    <xf numFmtId="177" fontId="5" fillId="34" borderId="22" xfId="0" applyNumberFormat="1" applyFont="1" applyFill="1" applyBorder="1" applyAlignment="1">
      <alignment horizontal="left" vertical="center" wrapText="1"/>
    </xf>
    <xf numFmtId="177" fontId="5" fillId="34" borderId="20" xfId="0" applyNumberFormat="1" applyFont="1" applyFill="1" applyBorder="1" applyAlignment="1">
      <alignment horizontal="center" vertical="center" wrapText="1"/>
    </xf>
    <xf numFmtId="177" fontId="5" fillId="34" borderId="21" xfId="0" applyNumberFormat="1" applyFont="1" applyFill="1" applyBorder="1" applyAlignment="1">
      <alignment horizontal="center" vertical="center" wrapText="1"/>
    </xf>
    <xf numFmtId="0" fontId="2" fillId="0" borderId="0" xfId="40" applyFont="1" applyAlignment="1">
      <alignment horizontal="center" vertical="center" wrapText="1"/>
      <protection/>
    </xf>
    <xf numFmtId="0" fontId="4" fillId="0" borderId="18" xfId="40" applyFont="1" applyBorder="1" applyAlignment="1">
      <alignment horizontal="right" vertical="center"/>
      <protection/>
    </xf>
    <xf numFmtId="0" fontId="57" fillId="0" borderId="0" xfId="0" applyFont="1" applyAlignment="1">
      <alignment horizontal="center" vertical="center"/>
    </xf>
    <xf numFmtId="0" fontId="4" fillId="0" borderId="18" xfId="0" applyFont="1" applyBorder="1" applyAlignment="1">
      <alignment horizontal="right"/>
    </xf>
    <xf numFmtId="0" fontId="56" fillId="0" borderId="18" xfId="0" applyFont="1" applyBorder="1" applyAlignment="1">
      <alignment horizontal="right" vertical="center"/>
    </xf>
    <xf numFmtId="0" fontId="8" fillId="0" borderId="18" xfId="41" applyFont="1" applyBorder="1" applyAlignment="1">
      <alignment horizontal="right" vertical="center"/>
      <protection/>
    </xf>
    <xf numFmtId="0" fontId="15" fillId="0" borderId="0" xfId="40" applyFont="1" applyAlignment="1">
      <alignment horizontal="center" vertical="center"/>
      <protection/>
    </xf>
    <xf numFmtId="0" fontId="4" fillId="0" borderId="10" xfId="40" applyFont="1" applyBorder="1" applyAlignment="1">
      <alignment horizontal="center" vertical="center" wrapText="1"/>
      <protection/>
    </xf>
    <xf numFmtId="0" fontId="4" fillId="0" borderId="10" xfId="40" applyFont="1" applyFill="1" applyBorder="1" applyAlignment="1">
      <alignment horizontal="center" vertical="center" wrapText="1"/>
      <protection/>
    </xf>
    <xf numFmtId="3" fontId="20" fillId="0" borderId="0" xfId="45" applyNumberFormat="1" applyFont="1" applyFill="1" applyAlignment="1" applyProtection="1">
      <alignment horizontal="center" vertical="center"/>
      <protection/>
    </xf>
    <xf numFmtId="3" fontId="0" fillId="0" borderId="0" xfId="45" applyNumberFormat="1" applyFont="1" applyFill="1" applyAlignment="1" applyProtection="1">
      <alignment horizontal="right" vertical="center"/>
      <protection/>
    </xf>
    <xf numFmtId="0" fontId="17" fillId="34" borderId="0" xfId="0" applyNumberFormat="1" applyFont="1" applyFill="1" applyBorder="1" applyAlignment="1" applyProtection="1">
      <alignment horizontal="center" vertical="center"/>
      <protection/>
    </xf>
    <xf numFmtId="0" fontId="18" fillId="34" borderId="0" xfId="0" applyNumberFormat="1" applyFont="1" applyFill="1" applyBorder="1" applyAlignment="1" applyProtection="1">
      <alignment horizontal="center" vertical="center"/>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3" xfId="41"/>
    <cellStyle name="常规 3 2" xfId="42"/>
    <cellStyle name="常规 3 2 2" xfId="43"/>
    <cellStyle name="常规 4" xfId="44"/>
    <cellStyle name="常规_2012年决算表原始表"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千位分隔_2012年决算表原始表"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F19" sqref="F19"/>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45"/>
  <sheetViews>
    <sheetView zoomScaleSheetLayoutView="100" zoomScalePageLayoutView="0" workbookViewId="0" topLeftCell="A1">
      <selection activeCell="A1" sqref="A1"/>
    </sheetView>
  </sheetViews>
  <sheetFormatPr defaultColWidth="9.00390625" defaultRowHeight="14.25"/>
  <cols>
    <col min="1" max="1" width="41.75390625" style="0" customWidth="1"/>
    <col min="2" max="2" width="9.125" style="0" customWidth="1"/>
    <col min="3" max="3" width="8.375" style="0" customWidth="1"/>
    <col min="4" max="4" width="9.00390625" style="0" customWidth="1"/>
    <col min="5" max="5" width="9.125" style="0" customWidth="1"/>
  </cols>
  <sheetData>
    <row r="1" ht="14.25">
      <c r="A1" s="61"/>
    </row>
    <row r="2" spans="1:5" ht="22.5" customHeight="1">
      <c r="A2" s="170" t="s">
        <v>198</v>
      </c>
      <c r="B2" s="170"/>
      <c r="C2" s="170"/>
      <c r="D2" s="170"/>
      <c r="E2" s="170"/>
    </row>
    <row r="3" spans="1:5" ht="14.25" customHeight="1">
      <c r="A3" s="62"/>
      <c r="B3" s="63"/>
      <c r="C3" s="64"/>
      <c r="D3" s="171" t="s">
        <v>51</v>
      </c>
      <c r="E3" s="171"/>
    </row>
    <row r="4" spans="1:5" ht="15" customHeight="1">
      <c r="A4" s="172" t="s">
        <v>52</v>
      </c>
      <c r="B4" s="174" t="s">
        <v>53</v>
      </c>
      <c r="C4" s="176" t="s">
        <v>54</v>
      </c>
      <c r="D4" s="177"/>
      <c r="E4" s="178" t="s">
        <v>55</v>
      </c>
    </row>
    <row r="5" spans="1:5" ht="15" customHeight="1">
      <c r="A5" s="173"/>
      <c r="B5" s="175"/>
      <c r="C5" s="25" t="s">
        <v>97</v>
      </c>
      <c r="D5" s="25" t="s">
        <v>98</v>
      </c>
      <c r="E5" s="179"/>
    </row>
    <row r="6" spans="1:5" ht="15" customHeight="1">
      <c r="A6" s="40" t="s">
        <v>85</v>
      </c>
      <c r="B6" s="41">
        <f>B7+B41</f>
        <v>223105</v>
      </c>
      <c r="C6" s="41">
        <f>C7+C41</f>
        <v>156975</v>
      </c>
      <c r="D6" s="41">
        <f>D7+D41</f>
        <v>59919</v>
      </c>
      <c r="E6" s="38"/>
    </row>
    <row r="7" spans="1:5" ht="15" customHeight="1">
      <c r="A7" s="40" t="s">
        <v>79</v>
      </c>
      <c r="B7" s="41">
        <f>B8+B9+B31+B35-B36-B40</f>
        <v>170621</v>
      </c>
      <c r="C7" s="41">
        <f>C8+C9+C31+C35-C36-C40</f>
        <v>111164</v>
      </c>
      <c r="D7" s="41">
        <f>D8+D9+D31+D35-D36-D40</f>
        <v>59457</v>
      </c>
      <c r="E7" s="42"/>
    </row>
    <row r="8" spans="1:5" ht="15" customHeight="1">
      <c r="A8" s="20" t="s">
        <v>56</v>
      </c>
      <c r="B8" s="26">
        <f>C8+D8</f>
        <v>36309</v>
      </c>
      <c r="C8" s="26">
        <v>36309</v>
      </c>
      <c r="D8" s="26"/>
      <c r="E8" s="27"/>
    </row>
    <row r="9" spans="1:5" ht="15" customHeight="1">
      <c r="A9" s="36" t="s">
        <v>57</v>
      </c>
      <c r="B9" s="37">
        <f aca="true" t="shared" si="0" ref="B9:B39">C9+D9</f>
        <v>128959</v>
      </c>
      <c r="C9" s="37">
        <f>C10+C17+C30</f>
        <v>69502</v>
      </c>
      <c r="D9" s="37">
        <f>D10+D17+D30</f>
        <v>59457</v>
      </c>
      <c r="E9" s="38"/>
    </row>
    <row r="10" spans="1:5" ht="15" customHeight="1">
      <c r="A10" s="36" t="s">
        <v>58</v>
      </c>
      <c r="B10" s="37">
        <f t="shared" si="0"/>
        <v>1885</v>
      </c>
      <c r="C10" s="37">
        <f>SUM(C11:C16)</f>
        <v>1885</v>
      </c>
      <c r="D10" s="37">
        <f>SUM(D11:D16)</f>
        <v>0</v>
      </c>
      <c r="E10" s="38"/>
    </row>
    <row r="11" spans="1:5" ht="15" customHeight="1">
      <c r="A11" s="28" t="s">
        <v>59</v>
      </c>
      <c r="B11" s="26">
        <f t="shared" si="0"/>
        <v>698</v>
      </c>
      <c r="C11" s="26">
        <v>698</v>
      </c>
      <c r="D11" s="26"/>
      <c r="E11" s="27"/>
    </row>
    <row r="12" spans="1:5" ht="15" customHeight="1">
      <c r="A12" s="28" t="s">
        <v>87</v>
      </c>
      <c r="B12" s="26">
        <f t="shared" si="0"/>
        <v>0</v>
      </c>
      <c r="C12" s="26"/>
      <c r="D12" s="26"/>
      <c r="E12" s="27" t="s">
        <v>60</v>
      </c>
    </row>
    <row r="13" spans="1:5" ht="15" customHeight="1">
      <c r="A13" s="28" t="s">
        <v>86</v>
      </c>
      <c r="B13" s="26">
        <f t="shared" si="0"/>
        <v>108</v>
      </c>
      <c r="C13" s="26">
        <v>108</v>
      </c>
      <c r="D13" s="26"/>
      <c r="E13" s="27" t="s">
        <v>60</v>
      </c>
    </row>
    <row r="14" spans="1:5" ht="15" customHeight="1">
      <c r="A14" s="28" t="s">
        <v>89</v>
      </c>
      <c r="B14" s="26">
        <f t="shared" si="0"/>
        <v>822</v>
      </c>
      <c r="C14" s="26">
        <v>822</v>
      </c>
      <c r="D14" s="26"/>
      <c r="E14" s="27" t="s">
        <v>60</v>
      </c>
    </row>
    <row r="15" spans="1:5" ht="15" customHeight="1">
      <c r="A15" s="28" t="s">
        <v>88</v>
      </c>
      <c r="B15" s="26">
        <f t="shared" si="0"/>
        <v>220</v>
      </c>
      <c r="C15" s="26">
        <v>220</v>
      </c>
      <c r="D15" s="26"/>
      <c r="E15" s="27"/>
    </row>
    <row r="16" spans="1:5" ht="15" customHeight="1">
      <c r="A16" s="28" t="s">
        <v>90</v>
      </c>
      <c r="B16" s="26">
        <f t="shared" si="0"/>
        <v>37</v>
      </c>
      <c r="C16" s="26">
        <v>37</v>
      </c>
      <c r="D16" s="26"/>
      <c r="E16" s="27" t="s">
        <v>60</v>
      </c>
    </row>
    <row r="17" spans="1:5" ht="15" customHeight="1">
      <c r="A17" s="36" t="s">
        <v>61</v>
      </c>
      <c r="B17" s="37">
        <f t="shared" si="0"/>
        <v>108310</v>
      </c>
      <c r="C17" s="37">
        <f>SUM(C18,C21:C29)</f>
        <v>67617</v>
      </c>
      <c r="D17" s="37">
        <f>SUM(D18,D21:D29)</f>
        <v>40693</v>
      </c>
      <c r="E17" s="38"/>
    </row>
    <row r="18" spans="1:5" ht="15" customHeight="1">
      <c r="A18" s="30" t="s">
        <v>62</v>
      </c>
      <c r="B18" s="26">
        <f t="shared" si="0"/>
        <v>67017</v>
      </c>
      <c r="C18" s="26">
        <f>SUM(C19:C20)</f>
        <v>58239</v>
      </c>
      <c r="D18" s="26">
        <f>SUM(D19:D20)</f>
        <v>8778</v>
      </c>
      <c r="E18" s="27"/>
    </row>
    <row r="19" spans="1:5" ht="15" customHeight="1">
      <c r="A19" s="31" t="s">
        <v>63</v>
      </c>
      <c r="B19" s="26">
        <f t="shared" si="0"/>
        <v>26321</v>
      </c>
      <c r="C19" s="26">
        <v>26321</v>
      </c>
      <c r="D19" s="26"/>
      <c r="E19" s="27" t="s">
        <v>60</v>
      </c>
    </row>
    <row r="20" spans="1:5" ht="15" customHeight="1">
      <c r="A20" s="31" t="s">
        <v>64</v>
      </c>
      <c r="B20" s="26">
        <f t="shared" si="0"/>
        <v>40696</v>
      </c>
      <c r="C20" s="29">
        <v>31918</v>
      </c>
      <c r="D20" s="26">
        <v>8778</v>
      </c>
      <c r="E20" s="27"/>
    </row>
    <row r="21" spans="1:5" ht="15" customHeight="1">
      <c r="A21" s="33" t="s">
        <v>91</v>
      </c>
      <c r="B21" s="26">
        <f>C21+D21</f>
        <v>2029</v>
      </c>
      <c r="C21" s="26">
        <v>2023</v>
      </c>
      <c r="D21" s="26">
        <v>6</v>
      </c>
      <c r="E21" s="27"/>
    </row>
    <row r="22" spans="1:5" ht="15" customHeight="1">
      <c r="A22" s="33" t="s">
        <v>92</v>
      </c>
      <c r="B22" s="26">
        <f>C22+D22</f>
        <v>102</v>
      </c>
      <c r="C22" s="26"/>
      <c r="D22" s="26">
        <v>102</v>
      </c>
      <c r="E22" s="27"/>
    </row>
    <row r="23" spans="1:5" ht="15" customHeight="1">
      <c r="A23" s="33" t="s">
        <v>65</v>
      </c>
      <c r="B23" s="26">
        <f t="shared" si="0"/>
        <v>1922</v>
      </c>
      <c r="C23" s="26"/>
      <c r="D23" s="26">
        <v>1922</v>
      </c>
      <c r="E23" s="34"/>
    </row>
    <row r="24" spans="1:5" ht="15" customHeight="1">
      <c r="A24" s="28" t="s">
        <v>93</v>
      </c>
      <c r="B24" s="26">
        <f>C24+D24</f>
        <v>6448</v>
      </c>
      <c r="C24" s="26"/>
      <c r="D24" s="26">
        <v>6448</v>
      </c>
      <c r="E24" s="27"/>
    </row>
    <row r="25" spans="1:5" ht="15" customHeight="1">
      <c r="A25" s="33" t="s">
        <v>94</v>
      </c>
      <c r="B25" s="26">
        <f t="shared" si="0"/>
        <v>7275</v>
      </c>
      <c r="C25" s="26"/>
      <c r="D25" s="26">
        <v>7275</v>
      </c>
      <c r="E25" s="27"/>
    </row>
    <row r="26" spans="1:5" ht="15" customHeight="1">
      <c r="A26" s="33" t="s">
        <v>95</v>
      </c>
      <c r="B26" s="26">
        <f t="shared" si="0"/>
        <v>15291</v>
      </c>
      <c r="C26" s="26"/>
      <c r="D26" s="26">
        <v>15291</v>
      </c>
      <c r="E26" s="27"/>
    </row>
    <row r="27" spans="1:5" ht="15" customHeight="1">
      <c r="A27" s="33" t="s">
        <v>66</v>
      </c>
      <c r="B27" s="26">
        <f t="shared" si="0"/>
        <v>2241</v>
      </c>
      <c r="C27" s="26">
        <v>2241</v>
      </c>
      <c r="D27" s="26"/>
      <c r="E27" s="27"/>
    </row>
    <row r="28" spans="1:5" ht="15" customHeight="1">
      <c r="A28" s="28" t="s">
        <v>67</v>
      </c>
      <c r="B28" s="26">
        <f>C28+D28</f>
        <v>5117</v>
      </c>
      <c r="C28" s="29">
        <v>5114</v>
      </c>
      <c r="D28" s="26">
        <v>3</v>
      </c>
      <c r="E28" s="27" t="s">
        <v>60</v>
      </c>
    </row>
    <row r="29" spans="1:5" ht="15" customHeight="1">
      <c r="A29" s="32" t="s">
        <v>96</v>
      </c>
      <c r="B29" s="26">
        <f>C29+D29</f>
        <v>868</v>
      </c>
      <c r="C29" s="26"/>
      <c r="D29" s="26">
        <v>868</v>
      </c>
      <c r="E29" s="27"/>
    </row>
    <row r="30" spans="1:5" ht="15" customHeight="1">
      <c r="A30" s="35" t="s">
        <v>68</v>
      </c>
      <c r="B30" s="26">
        <f t="shared" si="0"/>
        <v>18764</v>
      </c>
      <c r="C30" s="26"/>
      <c r="D30" s="26">
        <v>18764</v>
      </c>
      <c r="E30" s="27"/>
    </row>
    <row r="31" spans="1:5" ht="15" customHeight="1">
      <c r="A31" s="39" t="s">
        <v>69</v>
      </c>
      <c r="B31" s="37">
        <f t="shared" si="0"/>
        <v>4278</v>
      </c>
      <c r="C31" s="37">
        <f>SUM(C32:C34)</f>
        <v>4278</v>
      </c>
      <c r="D31" s="37">
        <f>SUM(D32:D34)</f>
        <v>0</v>
      </c>
      <c r="E31" s="38"/>
    </row>
    <row r="32" spans="1:5" ht="15" customHeight="1">
      <c r="A32" s="28" t="s">
        <v>70</v>
      </c>
      <c r="B32" s="26">
        <f t="shared" si="0"/>
        <v>0</v>
      </c>
      <c r="C32" s="26"/>
      <c r="D32" s="26"/>
      <c r="E32" s="27"/>
    </row>
    <row r="33" spans="1:5" ht="15" customHeight="1">
      <c r="A33" s="28" t="s">
        <v>71</v>
      </c>
      <c r="B33" s="26">
        <f t="shared" si="0"/>
        <v>0</v>
      </c>
      <c r="C33" s="26"/>
      <c r="D33" s="26"/>
      <c r="E33" s="27"/>
    </row>
    <row r="34" spans="1:5" ht="15" customHeight="1">
      <c r="A34" s="28" t="s">
        <v>72</v>
      </c>
      <c r="B34" s="26">
        <f t="shared" si="0"/>
        <v>4278</v>
      </c>
      <c r="C34" s="29">
        <v>4278</v>
      </c>
      <c r="D34" s="26"/>
      <c r="E34" s="27"/>
    </row>
    <row r="35" spans="1:5" ht="15" customHeight="1">
      <c r="A35" s="20" t="s">
        <v>73</v>
      </c>
      <c r="B35" s="26">
        <f t="shared" si="0"/>
        <v>54</v>
      </c>
      <c r="C35" s="26">
        <v>54</v>
      </c>
      <c r="D35" s="26"/>
      <c r="E35" s="27"/>
    </row>
    <row r="36" spans="1:5" ht="15" customHeight="1">
      <c r="A36" s="39" t="s">
        <v>74</v>
      </c>
      <c r="B36" s="37">
        <f t="shared" si="0"/>
        <v>-1021</v>
      </c>
      <c r="C36" s="37">
        <f>SUM(C37:C39)</f>
        <v>-1021</v>
      </c>
      <c r="D36" s="37">
        <f>SUM(D37:D39)</f>
        <v>0</v>
      </c>
      <c r="E36" s="38"/>
    </row>
    <row r="37" spans="1:5" ht="15" customHeight="1">
      <c r="A37" s="20" t="s">
        <v>75</v>
      </c>
      <c r="B37" s="26">
        <f t="shared" si="0"/>
        <v>-318</v>
      </c>
      <c r="C37" s="26">
        <v>-318</v>
      </c>
      <c r="D37" s="26"/>
      <c r="E37" s="27" t="s">
        <v>60</v>
      </c>
    </row>
    <row r="38" spans="1:5" ht="15" customHeight="1">
      <c r="A38" s="20" t="s">
        <v>76</v>
      </c>
      <c r="B38" s="26">
        <f t="shared" si="0"/>
        <v>3630</v>
      </c>
      <c r="C38" s="26">
        <v>3630</v>
      </c>
      <c r="D38" s="26"/>
      <c r="E38" s="27"/>
    </row>
    <row r="39" spans="1:5" ht="15" customHeight="1">
      <c r="A39" s="20" t="s">
        <v>77</v>
      </c>
      <c r="B39" s="26">
        <f t="shared" si="0"/>
        <v>-4333</v>
      </c>
      <c r="C39" s="29">
        <v>-4333</v>
      </c>
      <c r="D39" s="26"/>
      <c r="E39" s="27"/>
    </row>
    <row r="40" spans="1:5" ht="15" customHeight="1">
      <c r="A40" s="20" t="s">
        <v>78</v>
      </c>
      <c r="B40" s="26">
        <f>C40+D40</f>
        <v>0</v>
      </c>
      <c r="C40" s="29"/>
      <c r="D40" s="26"/>
      <c r="E40" s="27"/>
    </row>
    <row r="41" spans="1:5" ht="15" customHeight="1">
      <c r="A41" s="40" t="s">
        <v>84</v>
      </c>
      <c r="B41" s="41">
        <f>SUM(B42:B45)</f>
        <v>52484</v>
      </c>
      <c r="C41" s="41">
        <f>SUM(C42:C45)</f>
        <v>45811</v>
      </c>
      <c r="D41" s="41">
        <f>SUM(D42:D45)</f>
        <v>462</v>
      </c>
      <c r="E41" s="42"/>
    </row>
    <row r="42" spans="1:5" ht="15" customHeight="1">
      <c r="A42" s="20" t="s">
        <v>80</v>
      </c>
      <c r="B42" s="26">
        <v>50264</v>
      </c>
      <c r="C42" s="29">
        <v>44053</v>
      </c>
      <c r="D42" s="26"/>
      <c r="E42" s="27"/>
    </row>
    <row r="43" spans="1:5" ht="15" customHeight="1">
      <c r="A43" s="20" t="s">
        <v>81</v>
      </c>
      <c r="B43" s="26">
        <f>SUM(C43:D43)</f>
        <v>462</v>
      </c>
      <c r="C43" s="29"/>
      <c r="D43" s="26">
        <v>462</v>
      </c>
      <c r="E43" s="27"/>
    </row>
    <row r="44" spans="1:5" ht="15" customHeight="1">
      <c r="A44" s="20" t="s">
        <v>82</v>
      </c>
      <c r="B44" s="26">
        <f>SUM(C44:D44)</f>
        <v>1758</v>
      </c>
      <c r="C44" s="29">
        <v>1758</v>
      </c>
      <c r="D44" s="26"/>
      <c r="E44" s="27"/>
    </row>
    <row r="45" spans="1:5" ht="15" customHeight="1">
      <c r="A45" s="20" t="s">
        <v>83</v>
      </c>
      <c r="B45" s="26">
        <f>SUM(C45:D45)</f>
        <v>0</v>
      </c>
      <c r="C45" s="29"/>
      <c r="D45" s="26"/>
      <c r="E45" s="27"/>
    </row>
  </sheetData>
  <sheetProtection/>
  <mergeCells count="6">
    <mergeCell ref="A2:E2"/>
    <mergeCell ref="D3:E3"/>
    <mergeCell ref="A4:A5"/>
    <mergeCell ref="B4:B5"/>
    <mergeCell ref="C4:D4"/>
    <mergeCell ref="E4:E5"/>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30"/>
  <sheetViews>
    <sheetView zoomScalePageLayoutView="0" workbookViewId="0" topLeftCell="A1">
      <selection activeCell="A1" sqref="A1"/>
    </sheetView>
  </sheetViews>
  <sheetFormatPr defaultColWidth="9.00390625" defaultRowHeight="14.25"/>
  <cols>
    <col min="1" max="1" width="27.625" style="100" customWidth="1"/>
    <col min="2" max="2" width="11.625" style="100" hidden="1" customWidth="1"/>
    <col min="3" max="3" width="0" style="100" hidden="1" customWidth="1"/>
    <col min="4" max="4" width="17.125" style="100" hidden="1" customWidth="1"/>
    <col min="5" max="5" width="42.875" style="100" customWidth="1"/>
    <col min="6" max="6" width="8.875" style="100" customWidth="1"/>
    <col min="7" max="7" width="9.125" style="100" hidden="1" customWidth="1"/>
    <col min="8" max="8" width="9.00390625" style="100" hidden="1" customWidth="1"/>
    <col min="9" max="16384" width="9.00390625" style="100" customWidth="1"/>
  </cols>
  <sheetData>
    <row r="1" ht="14.25">
      <c r="A1" s="128"/>
    </row>
    <row r="2" spans="1:6" ht="24" customHeight="1">
      <c r="A2" s="180" t="s">
        <v>404</v>
      </c>
      <c r="B2" s="180"/>
      <c r="C2" s="180"/>
      <c r="D2" s="180"/>
      <c r="E2" s="180"/>
      <c r="F2" s="180"/>
    </row>
    <row r="3" spans="1:6" ht="13.5" customHeight="1">
      <c r="A3" s="181" t="s">
        <v>403</v>
      </c>
      <c r="B3" s="181"/>
      <c r="C3" s="181"/>
      <c r="D3" s="181"/>
      <c r="E3" s="181"/>
      <c r="F3" s="181"/>
    </row>
    <row r="4" spans="1:8" ht="15.75" customHeight="1">
      <c r="A4" s="127" t="s">
        <v>402</v>
      </c>
      <c r="B4" s="127"/>
      <c r="C4" s="127"/>
      <c r="D4" s="127" t="s">
        <v>401</v>
      </c>
      <c r="E4" s="127" t="s">
        <v>400</v>
      </c>
      <c r="F4" s="127" t="s">
        <v>399</v>
      </c>
      <c r="G4" s="124" t="s">
        <v>398</v>
      </c>
      <c r="H4" s="124" t="s">
        <v>397</v>
      </c>
    </row>
    <row r="5" spans="1:8" ht="16.5" customHeight="1">
      <c r="A5" s="126" t="s">
        <v>396</v>
      </c>
      <c r="B5" s="126"/>
      <c r="C5" s="126"/>
      <c r="D5" s="126"/>
      <c r="E5" s="126"/>
      <c r="F5" s="125">
        <f>F6+F13+F22+F44+F77+F109+F123+F127</f>
        <v>59456.920000000006</v>
      </c>
      <c r="G5" s="124"/>
      <c r="H5" s="124"/>
    </row>
    <row r="6" spans="1:8" ht="16.5" customHeight="1">
      <c r="A6" s="123" t="s">
        <v>395</v>
      </c>
      <c r="B6" s="119"/>
      <c r="C6" s="119"/>
      <c r="D6" s="123"/>
      <c r="E6" s="123"/>
      <c r="F6" s="122">
        <v>31.5</v>
      </c>
      <c r="G6" s="121">
        <v>201</v>
      </c>
      <c r="H6" s="120">
        <f aca="true" t="shared" si="0" ref="H6:H37">LEN(G6)</f>
        <v>3</v>
      </c>
    </row>
    <row r="7" spans="1:8" ht="16.5" customHeight="1">
      <c r="A7" s="119" t="s">
        <v>394</v>
      </c>
      <c r="B7" s="119"/>
      <c r="C7" s="119"/>
      <c r="D7" s="119"/>
      <c r="E7" s="119"/>
      <c r="F7" s="118">
        <v>23</v>
      </c>
      <c r="G7" s="105">
        <v>20101</v>
      </c>
      <c r="H7" s="117">
        <f t="shared" si="0"/>
        <v>5</v>
      </c>
    </row>
    <row r="8" spans="1:8" ht="16.5" customHeight="1">
      <c r="A8" s="119" t="s">
        <v>393</v>
      </c>
      <c r="B8" s="119">
        <v>110020200</v>
      </c>
      <c r="C8" s="119" t="s">
        <v>256</v>
      </c>
      <c r="D8" s="119" t="s">
        <v>392</v>
      </c>
      <c r="E8" s="119" t="s">
        <v>391</v>
      </c>
      <c r="F8" s="118">
        <v>23</v>
      </c>
      <c r="G8" s="105">
        <v>2010101</v>
      </c>
      <c r="H8" s="117">
        <f t="shared" si="0"/>
        <v>7</v>
      </c>
    </row>
    <row r="9" spans="1:8" ht="16.5" customHeight="1">
      <c r="A9" s="119" t="s">
        <v>390</v>
      </c>
      <c r="B9" s="119"/>
      <c r="C9" s="119"/>
      <c r="D9" s="119" t="s">
        <v>206</v>
      </c>
      <c r="E9" s="119"/>
      <c r="F9" s="118">
        <v>6</v>
      </c>
      <c r="G9" s="105">
        <v>20108</v>
      </c>
      <c r="H9" s="117">
        <f t="shared" si="0"/>
        <v>5</v>
      </c>
    </row>
    <row r="10" spans="1:8" ht="16.5" customHeight="1">
      <c r="A10" s="119" t="s">
        <v>389</v>
      </c>
      <c r="B10" s="119">
        <v>110020800</v>
      </c>
      <c r="C10" s="119" t="s">
        <v>388</v>
      </c>
      <c r="D10" s="119" t="s">
        <v>387</v>
      </c>
      <c r="E10" s="119" t="s">
        <v>386</v>
      </c>
      <c r="F10" s="118">
        <v>6</v>
      </c>
      <c r="G10" s="105">
        <v>2010804</v>
      </c>
      <c r="H10" s="117">
        <f t="shared" si="0"/>
        <v>7</v>
      </c>
    </row>
    <row r="11" spans="1:8" ht="16.5" customHeight="1">
      <c r="A11" s="119" t="s">
        <v>385</v>
      </c>
      <c r="B11" s="119"/>
      <c r="C11" s="119"/>
      <c r="D11" s="119" t="s">
        <v>206</v>
      </c>
      <c r="E11" s="119"/>
      <c r="F11" s="118">
        <v>2.5</v>
      </c>
      <c r="G11" s="105">
        <v>20115</v>
      </c>
      <c r="H11" s="117">
        <f t="shared" si="0"/>
        <v>5</v>
      </c>
    </row>
    <row r="12" spans="1:8" ht="16.5" customHeight="1">
      <c r="A12" s="119" t="s">
        <v>378</v>
      </c>
      <c r="B12" s="119">
        <v>110022700</v>
      </c>
      <c r="C12" s="119" t="s">
        <v>384</v>
      </c>
      <c r="D12" s="119" t="s">
        <v>383</v>
      </c>
      <c r="E12" s="119" t="s">
        <v>382</v>
      </c>
      <c r="F12" s="118">
        <v>2.5</v>
      </c>
      <c r="G12" s="105">
        <v>2011502</v>
      </c>
      <c r="H12" s="117">
        <f t="shared" si="0"/>
        <v>7</v>
      </c>
    </row>
    <row r="13" spans="1:8" ht="16.5" customHeight="1">
      <c r="A13" s="123" t="s">
        <v>381</v>
      </c>
      <c r="B13" s="123"/>
      <c r="C13" s="123"/>
      <c r="D13" s="123" t="s">
        <v>206</v>
      </c>
      <c r="E13" s="123"/>
      <c r="F13" s="122">
        <v>1922</v>
      </c>
      <c r="G13" s="121">
        <v>204</v>
      </c>
      <c r="H13" s="120">
        <f t="shared" si="0"/>
        <v>3</v>
      </c>
    </row>
    <row r="14" spans="1:8" ht="16.5" customHeight="1">
      <c r="A14" s="119" t="s">
        <v>380</v>
      </c>
      <c r="B14" s="119"/>
      <c r="C14" s="119"/>
      <c r="D14" s="119" t="s">
        <v>206</v>
      </c>
      <c r="E14" s="119"/>
      <c r="F14" s="118">
        <v>1394</v>
      </c>
      <c r="G14" s="105">
        <v>20402</v>
      </c>
      <c r="H14" s="117">
        <f t="shared" si="0"/>
        <v>5</v>
      </c>
    </row>
    <row r="15" spans="1:8" ht="16.5" customHeight="1">
      <c r="A15" s="119" t="s">
        <v>378</v>
      </c>
      <c r="B15" s="119">
        <v>110022000</v>
      </c>
      <c r="C15" s="119" t="s">
        <v>373</v>
      </c>
      <c r="D15" s="119" t="s">
        <v>372</v>
      </c>
      <c r="E15" s="119" t="s">
        <v>371</v>
      </c>
      <c r="F15" s="118">
        <v>1394</v>
      </c>
      <c r="G15" s="105">
        <v>2040202</v>
      </c>
      <c r="H15" s="117">
        <f t="shared" si="0"/>
        <v>7</v>
      </c>
    </row>
    <row r="16" spans="1:8" ht="16.5" customHeight="1">
      <c r="A16" s="119" t="s">
        <v>379</v>
      </c>
      <c r="B16" s="119"/>
      <c r="C16" s="119"/>
      <c r="D16" s="119" t="s">
        <v>206</v>
      </c>
      <c r="E16" s="119"/>
      <c r="F16" s="118">
        <v>215</v>
      </c>
      <c r="G16" s="105">
        <v>20404</v>
      </c>
      <c r="H16" s="117">
        <f t="shared" si="0"/>
        <v>5</v>
      </c>
    </row>
    <row r="17" spans="1:8" ht="16.5" customHeight="1">
      <c r="A17" s="119" t="s">
        <v>378</v>
      </c>
      <c r="B17" s="119">
        <v>110022000</v>
      </c>
      <c r="C17" s="119" t="s">
        <v>373</v>
      </c>
      <c r="D17" s="119" t="s">
        <v>372</v>
      </c>
      <c r="E17" s="119" t="s">
        <v>371</v>
      </c>
      <c r="F17" s="118">
        <v>215</v>
      </c>
      <c r="G17" s="105">
        <v>2040402</v>
      </c>
      <c r="H17" s="117">
        <f t="shared" si="0"/>
        <v>7</v>
      </c>
    </row>
    <row r="18" spans="1:8" ht="16.5" customHeight="1">
      <c r="A18" s="119" t="s">
        <v>377</v>
      </c>
      <c r="B18" s="119"/>
      <c r="C18" s="119"/>
      <c r="D18" s="119" t="s">
        <v>206</v>
      </c>
      <c r="E18" s="119"/>
      <c r="F18" s="118">
        <v>264</v>
      </c>
      <c r="G18" s="105">
        <v>20405</v>
      </c>
      <c r="H18" s="117">
        <f t="shared" si="0"/>
        <v>5</v>
      </c>
    </row>
    <row r="19" spans="1:8" ht="16.5" customHeight="1">
      <c r="A19" s="119" t="s">
        <v>376</v>
      </c>
      <c r="B19" s="119">
        <v>110022000</v>
      </c>
      <c r="C19" s="119" t="s">
        <v>373</v>
      </c>
      <c r="D19" s="119" t="s">
        <v>372</v>
      </c>
      <c r="E19" s="119" t="s">
        <v>371</v>
      </c>
      <c r="F19" s="118">
        <v>264</v>
      </c>
      <c r="G19" s="105">
        <v>2040504</v>
      </c>
      <c r="H19" s="117">
        <f t="shared" si="0"/>
        <v>7</v>
      </c>
    </row>
    <row r="20" spans="1:8" ht="16.5" customHeight="1">
      <c r="A20" s="119" t="s">
        <v>375</v>
      </c>
      <c r="B20" s="119"/>
      <c r="C20" s="119"/>
      <c r="D20" s="119" t="s">
        <v>206</v>
      </c>
      <c r="E20" s="119"/>
      <c r="F20" s="118">
        <v>49</v>
      </c>
      <c r="G20" s="105">
        <v>20406</v>
      </c>
      <c r="H20" s="117">
        <f t="shared" si="0"/>
        <v>5</v>
      </c>
    </row>
    <row r="21" spans="1:8" ht="16.5" customHeight="1">
      <c r="A21" s="119" t="s">
        <v>374</v>
      </c>
      <c r="B21" s="119">
        <v>110022000</v>
      </c>
      <c r="C21" s="119" t="s">
        <v>373</v>
      </c>
      <c r="D21" s="119" t="s">
        <v>372</v>
      </c>
      <c r="E21" s="119" t="s">
        <v>371</v>
      </c>
      <c r="F21" s="118">
        <v>49</v>
      </c>
      <c r="G21" s="105">
        <v>2040604</v>
      </c>
      <c r="H21" s="117">
        <f t="shared" si="0"/>
        <v>7</v>
      </c>
    </row>
    <row r="22" spans="1:8" ht="16.5" customHeight="1">
      <c r="A22" s="123" t="s">
        <v>370</v>
      </c>
      <c r="B22" s="123"/>
      <c r="C22" s="123"/>
      <c r="D22" s="123" t="s">
        <v>206</v>
      </c>
      <c r="E22" s="123"/>
      <c r="F22" s="122">
        <v>11376.1</v>
      </c>
      <c r="G22" s="121">
        <v>205</v>
      </c>
      <c r="H22" s="120">
        <f t="shared" si="0"/>
        <v>3</v>
      </c>
    </row>
    <row r="23" spans="1:8" ht="16.5" customHeight="1">
      <c r="A23" s="119" t="s">
        <v>369</v>
      </c>
      <c r="B23" s="119"/>
      <c r="C23" s="119"/>
      <c r="D23" s="119" t="s">
        <v>206</v>
      </c>
      <c r="E23" s="119"/>
      <c r="F23" s="118">
        <v>11376.1</v>
      </c>
      <c r="G23" s="105">
        <v>20502</v>
      </c>
      <c r="H23" s="117">
        <f t="shared" si="0"/>
        <v>5</v>
      </c>
    </row>
    <row r="24" spans="1:8" ht="16.5" customHeight="1">
      <c r="A24" s="119" t="s">
        <v>368</v>
      </c>
      <c r="B24" s="119"/>
      <c r="C24" s="119"/>
      <c r="D24" s="119" t="s">
        <v>206</v>
      </c>
      <c r="E24" s="119"/>
      <c r="F24" s="118">
        <v>7048.49</v>
      </c>
      <c r="G24" s="105">
        <v>2050202</v>
      </c>
      <c r="H24" s="117">
        <f t="shared" si="0"/>
        <v>7</v>
      </c>
    </row>
    <row r="25" spans="1:8" ht="24">
      <c r="A25" s="119" t="s">
        <v>367</v>
      </c>
      <c r="B25" s="119">
        <v>110020200</v>
      </c>
      <c r="C25" s="119" t="s">
        <v>256</v>
      </c>
      <c r="D25" s="119" t="s">
        <v>366</v>
      </c>
      <c r="E25" s="119" t="s">
        <v>365</v>
      </c>
      <c r="F25" s="118">
        <v>236</v>
      </c>
      <c r="G25" s="105">
        <v>2050202</v>
      </c>
      <c r="H25" s="117">
        <f t="shared" si="0"/>
        <v>7</v>
      </c>
    </row>
    <row r="26" spans="1:8" ht="36">
      <c r="A26" s="119" t="s">
        <v>367</v>
      </c>
      <c r="B26" s="119">
        <v>110022100</v>
      </c>
      <c r="C26" s="119" t="s">
        <v>360</v>
      </c>
      <c r="D26" s="119" t="s">
        <v>359</v>
      </c>
      <c r="E26" s="119" t="s">
        <v>363</v>
      </c>
      <c r="F26" s="118">
        <v>909.3</v>
      </c>
      <c r="G26" s="105">
        <v>2050202</v>
      </c>
      <c r="H26" s="117">
        <f t="shared" si="0"/>
        <v>7</v>
      </c>
    </row>
    <row r="27" spans="1:8" ht="36">
      <c r="A27" s="119" t="s">
        <v>367</v>
      </c>
      <c r="B27" s="119">
        <v>110022100</v>
      </c>
      <c r="C27" s="119" t="s">
        <v>360</v>
      </c>
      <c r="D27" s="119" t="s">
        <v>359</v>
      </c>
      <c r="E27" s="119" t="s">
        <v>362</v>
      </c>
      <c r="F27" s="118">
        <v>177.7</v>
      </c>
      <c r="G27" s="105">
        <v>2050202</v>
      </c>
      <c r="H27" s="117">
        <f t="shared" si="0"/>
        <v>7</v>
      </c>
    </row>
    <row r="28" spans="1:8" ht="36">
      <c r="A28" s="119" t="s">
        <v>367</v>
      </c>
      <c r="B28" s="119">
        <v>110022100</v>
      </c>
      <c r="C28" s="119" t="s">
        <v>360</v>
      </c>
      <c r="D28" s="119" t="s">
        <v>359</v>
      </c>
      <c r="E28" s="119" t="s">
        <v>361</v>
      </c>
      <c r="F28" s="118">
        <v>381.79</v>
      </c>
      <c r="G28" s="105">
        <v>2050202</v>
      </c>
      <c r="H28" s="117">
        <f t="shared" si="0"/>
        <v>7</v>
      </c>
    </row>
    <row r="29" spans="1:8" ht="36">
      <c r="A29" s="119" t="s">
        <v>367</v>
      </c>
      <c r="B29" s="119">
        <v>110022100</v>
      </c>
      <c r="C29" s="119" t="s">
        <v>360</v>
      </c>
      <c r="D29" s="119" t="s">
        <v>359</v>
      </c>
      <c r="E29" s="119" t="s">
        <v>358</v>
      </c>
      <c r="F29" s="118">
        <v>3264.88</v>
      </c>
      <c r="G29" s="105">
        <v>2050202</v>
      </c>
      <c r="H29" s="117">
        <f t="shared" si="0"/>
        <v>7</v>
      </c>
    </row>
    <row r="30" spans="1:8" ht="24">
      <c r="A30" s="119" t="s">
        <v>367</v>
      </c>
      <c r="B30" s="119">
        <v>110020200</v>
      </c>
      <c r="C30" s="119" t="s">
        <v>256</v>
      </c>
      <c r="D30" s="119" t="s">
        <v>356</v>
      </c>
      <c r="E30" s="119" t="s">
        <v>355</v>
      </c>
      <c r="F30" s="118">
        <v>674.82</v>
      </c>
      <c r="G30" s="105">
        <v>2050202</v>
      </c>
      <c r="H30" s="117">
        <f t="shared" si="0"/>
        <v>7</v>
      </c>
    </row>
    <row r="31" spans="1:8" ht="14.25">
      <c r="A31" s="119" t="s">
        <v>367</v>
      </c>
      <c r="B31" s="119">
        <v>110030500</v>
      </c>
      <c r="C31" s="119" t="s">
        <v>352</v>
      </c>
      <c r="D31" s="119" t="s">
        <v>366</v>
      </c>
      <c r="E31" s="119" t="s">
        <v>365</v>
      </c>
      <c r="F31" s="118">
        <v>1404</v>
      </c>
      <c r="G31" s="105">
        <v>2050202</v>
      </c>
      <c r="H31" s="117">
        <f t="shared" si="0"/>
        <v>7</v>
      </c>
    </row>
    <row r="32" spans="1:8" ht="17.25" customHeight="1">
      <c r="A32" s="119" t="s">
        <v>364</v>
      </c>
      <c r="B32" s="119"/>
      <c r="C32" s="119"/>
      <c r="D32" s="119" t="s">
        <v>206</v>
      </c>
      <c r="E32" s="119"/>
      <c r="F32" s="118">
        <v>4004.51</v>
      </c>
      <c r="G32" s="105">
        <v>2050203</v>
      </c>
      <c r="H32" s="117">
        <f t="shared" si="0"/>
        <v>7</v>
      </c>
    </row>
    <row r="33" spans="1:8" ht="24">
      <c r="A33" s="119" t="s">
        <v>357</v>
      </c>
      <c r="B33" s="119">
        <v>110020200</v>
      </c>
      <c r="C33" s="119" t="s">
        <v>256</v>
      </c>
      <c r="D33" s="119" t="s">
        <v>359</v>
      </c>
      <c r="E33" s="119" t="s">
        <v>363</v>
      </c>
      <c r="F33" s="118">
        <v>659</v>
      </c>
      <c r="G33" s="105">
        <v>2050203</v>
      </c>
      <c r="H33" s="117">
        <f t="shared" si="0"/>
        <v>7</v>
      </c>
    </row>
    <row r="34" spans="1:8" ht="28.5" customHeight="1">
      <c r="A34" s="119" t="s">
        <v>357</v>
      </c>
      <c r="B34" s="119">
        <v>110022100</v>
      </c>
      <c r="C34" s="119" t="s">
        <v>360</v>
      </c>
      <c r="D34" s="119" t="s">
        <v>359</v>
      </c>
      <c r="E34" s="119" t="s">
        <v>362</v>
      </c>
      <c r="F34" s="118">
        <v>300</v>
      </c>
      <c r="G34" s="105">
        <v>2050203</v>
      </c>
      <c r="H34" s="117">
        <f t="shared" si="0"/>
        <v>7</v>
      </c>
    </row>
    <row r="35" spans="1:8" ht="24">
      <c r="A35" s="119" t="s">
        <v>357</v>
      </c>
      <c r="B35" s="119">
        <v>110020200</v>
      </c>
      <c r="C35" s="119" t="s">
        <v>256</v>
      </c>
      <c r="D35" s="119" t="s">
        <v>359</v>
      </c>
      <c r="E35" s="119" t="s">
        <v>361</v>
      </c>
      <c r="F35" s="118">
        <v>58</v>
      </c>
      <c r="G35" s="105">
        <v>2050203</v>
      </c>
      <c r="H35" s="117">
        <f t="shared" si="0"/>
        <v>7</v>
      </c>
    </row>
    <row r="36" spans="1:8" ht="36">
      <c r="A36" s="119" t="s">
        <v>357</v>
      </c>
      <c r="B36" s="119">
        <v>110022100</v>
      </c>
      <c r="C36" s="119" t="s">
        <v>360</v>
      </c>
      <c r="D36" s="119" t="s">
        <v>359</v>
      </c>
      <c r="E36" s="119" t="s">
        <v>361</v>
      </c>
      <c r="F36" s="118">
        <v>354.21</v>
      </c>
      <c r="G36" s="105">
        <v>2050203</v>
      </c>
      <c r="H36" s="117">
        <f t="shared" si="0"/>
        <v>7</v>
      </c>
    </row>
    <row r="37" spans="1:8" ht="24">
      <c r="A37" s="119" t="s">
        <v>357</v>
      </c>
      <c r="B37" s="119">
        <v>110020200</v>
      </c>
      <c r="C37" s="119" t="s">
        <v>256</v>
      </c>
      <c r="D37" s="119" t="s">
        <v>359</v>
      </c>
      <c r="E37" s="119" t="s">
        <v>358</v>
      </c>
      <c r="F37" s="118">
        <v>1081.3</v>
      </c>
      <c r="G37" s="105">
        <v>2050203</v>
      </c>
      <c r="H37" s="117">
        <f t="shared" si="0"/>
        <v>7</v>
      </c>
    </row>
    <row r="38" spans="1:8" ht="36">
      <c r="A38" s="119" t="s">
        <v>357</v>
      </c>
      <c r="B38" s="119">
        <v>110022100</v>
      </c>
      <c r="C38" s="119" t="s">
        <v>360</v>
      </c>
      <c r="D38" s="119" t="s">
        <v>359</v>
      </c>
      <c r="E38" s="119" t="s">
        <v>358</v>
      </c>
      <c r="F38" s="118">
        <v>1060.12</v>
      </c>
      <c r="G38" s="105">
        <v>2050203</v>
      </c>
      <c r="H38" s="117">
        <f aca="true" t="shared" si="1" ref="H38:H69">LEN(G38)</f>
        <v>7</v>
      </c>
    </row>
    <row r="39" spans="1:8" ht="24">
      <c r="A39" s="119" t="s">
        <v>357</v>
      </c>
      <c r="B39" s="119">
        <v>110020200</v>
      </c>
      <c r="C39" s="119" t="s">
        <v>256</v>
      </c>
      <c r="D39" s="119" t="s">
        <v>356</v>
      </c>
      <c r="E39" s="119" t="s">
        <v>355</v>
      </c>
      <c r="F39" s="118">
        <v>491.88</v>
      </c>
      <c r="G39" s="105">
        <v>2050203</v>
      </c>
      <c r="H39" s="117">
        <f t="shared" si="1"/>
        <v>7</v>
      </c>
    </row>
    <row r="40" spans="1:8" ht="14.25">
      <c r="A40" s="119" t="s">
        <v>354</v>
      </c>
      <c r="B40" s="119"/>
      <c r="C40" s="119"/>
      <c r="D40" s="119" t="s">
        <v>206</v>
      </c>
      <c r="E40" s="119"/>
      <c r="F40" s="118">
        <v>209.1</v>
      </c>
      <c r="G40" s="105">
        <v>2050204</v>
      </c>
      <c r="H40" s="117">
        <f t="shared" si="1"/>
        <v>7</v>
      </c>
    </row>
    <row r="41" spans="1:8" ht="24">
      <c r="A41" s="119" t="s">
        <v>353</v>
      </c>
      <c r="B41" s="119">
        <v>110020200</v>
      </c>
      <c r="C41" s="119" t="s">
        <v>256</v>
      </c>
      <c r="D41" s="119" t="s">
        <v>351</v>
      </c>
      <c r="E41" s="119" t="s">
        <v>350</v>
      </c>
      <c r="F41" s="118">
        <v>34.8</v>
      </c>
      <c r="G41" s="105">
        <v>2050204</v>
      </c>
      <c r="H41" s="117">
        <f t="shared" si="1"/>
        <v>7</v>
      </c>
    </row>
    <row r="42" spans="1:8" ht="14.25">
      <c r="A42" s="119" t="s">
        <v>353</v>
      </c>
      <c r="B42" s="119">
        <v>110030500</v>
      </c>
      <c r="C42" s="119" t="s">
        <v>352</v>
      </c>
      <c r="D42" s="119" t="s">
        <v>351</v>
      </c>
      <c r="E42" s="119" t="s">
        <v>350</v>
      </c>
      <c r="F42" s="118">
        <v>174.3</v>
      </c>
      <c r="G42" s="105">
        <v>2050204</v>
      </c>
      <c r="H42" s="117">
        <f t="shared" si="1"/>
        <v>7</v>
      </c>
    </row>
    <row r="43" spans="1:8" ht="24">
      <c r="A43" s="119" t="s">
        <v>349</v>
      </c>
      <c r="B43" s="119">
        <v>110020200</v>
      </c>
      <c r="C43" s="119" t="s">
        <v>256</v>
      </c>
      <c r="D43" s="119" t="s">
        <v>348</v>
      </c>
      <c r="E43" s="119" t="s">
        <v>347</v>
      </c>
      <c r="F43" s="118">
        <v>114</v>
      </c>
      <c r="G43" s="105">
        <v>2050299</v>
      </c>
      <c r="H43" s="117">
        <f t="shared" si="1"/>
        <v>7</v>
      </c>
    </row>
    <row r="44" spans="1:8" ht="14.25">
      <c r="A44" s="123" t="s">
        <v>346</v>
      </c>
      <c r="B44" s="123"/>
      <c r="C44" s="123"/>
      <c r="D44" s="123" t="s">
        <v>206</v>
      </c>
      <c r="E44" s="123"/>
      <c r="F44" s="122">
        <v>12188.37</v>
      </c>
      <c r="G44" s="121">
        <v>208</v>
      </c>
      <c r="H44" s="120">
        <f t="shared" si="1"/>
        <v>3</v>
      </c>
    </row>
    <row r="45" spans="1:8" ht="14.25">
      <c r="A45" s="119" t="s">
        <v>345</v>
      </c>
      <c r="B45" s="119"/>
      <c r="C45" s="119"/>
      <c r="D45" s="119" t="s">
        <v>206</v>
      </c>
      <c r="E45" s="119"/>
      <c r="F45" s="118">
        <v>193</v>
      </c>
      <c r="G45" s="105">
        <v>20807</v>
      </c>
      <c r="H45" s="117">
        <f t="shared" si="1"/>
        <v>5</v>
      </c>
    </row>
    <row r="46" spans="1:8" ht="24">
      <c r="A46" s="119" t="s">
        <v>344</v>
      </c>
      <c r="B46" s="119">
        <v>110030800</v>
      </c>
      <c r="C46" s="119" t="s">
        <v>304</v>
      </c>
      <c r="D46" s="119" t="s">
        <v>343</v>
      </c>
      <c r="E46" s="119" t="s">
        <v>342</v>
      </c>
      <c r="F46" s="118">
        <v>193</v>
      </c>
      <c r="G46" s="105">
        <v>2080705</v>
      </c>
      <c r="H46" s="117">
        <f t="shared" si="1"/>
        <v>7</v>
      </c>
    </row>
    <row r="47" spans="1:8" ht="14.25">
      <c r="A47" s="119" t="s">
        <v>341</v>
      </c>
      <c r="B47" s="119"/>
      <c r="C47" s="119"/>
      <c r="D47" s="119" t="s">
        <v>206</v>
      </c>
      <c r="E47" s="119"/>
      <c r="F47" s="118">
        <v>1173.3</v>
      </c>
      <c r="G47" s="105">
        <v>20808</v>
      </c>
      <c r="H47" s="117">
        <f t="shared" si="1"/>
        <v>5</v>
      </c>
    </row>
    <row r="48" spans="1:8" ht="24">
      <c r="A48" s="119" t="s">
        <v>340</v>
      </c>
      <c r="B48" s="119">
        <v>110030800</v>
      </c>
      <c r="C48" s="119" t="s">
        <v>304</v>
      </c>
      <c r="D48" s="119" t="s">
        <v>331</v>
      </c>
      <c r="E48" s="119" t="s">
        <v>336</v>
      </c>
      <c r="F48" s="118">
        <v>50</v>
      </c>
      <c r="G48" s="105">
        <v>2080801</v>
      </c>
      <c r="H48" s="117">
        <f t="shared" si="1"/>
        <v>7</v>
      </c>
    </row>
    <row r="49" spans="1:8" ht="24">
      <c r="A49" s="119" t="s">
        <v>339</v>
      </c>
      <c r="B49" s="119">
        <v>110030800</v>
      </c>
      <c r="C49" s="119" t="s">
        <v>304</v>
      </c>
      <c r="D49" s="119" t="s">
        <v>331</v>
      </c>
      <c r="E49" s="119" t="s">
        <v>336</v>
      </c>
      <c r="F49" s="118">
        <v>400</v>
      </c>
      <c r="G49" s="105">
        <v>2080802</v>
      </c>
      <c r="H49" s="117">
        <f t="shared" si="1"/>
        <v>7</v>
      </c>
    </row>
    <row r="50" spans="1:8" ht="24">
      <c r="A50" s="119" t="s">
        <v>338</v>
      </c>
      <c r="B50" s="119">
        <v>110030800</v>
      </c>
      <c r="C50" s="119" t="s">
        <v>304</v>
      </c>
      <c r="D50" s="119" t="s">
        <v>331</v>
      </c>
      <c r="E50" s="119" t="s">
        <v>336</v>
      </c>
      <c r="F50" s="118">
        <v>400</v>
      </c>
      <c r="G50" s="105">
        <v>2080803</v>
      </c>
      <c r="H50" s="117">
        <f t="shared" si="1"/>
        <v>7</v>
      </c>
    </row>
    <row r="51" spans="1:8" ht="24">
      <c r="A51" s="119" t="s">
        <v>337</v>
      </c>
      <c r="B51" s="119">
        <v>110030800</v>
      </c>
      <c r="C51" s="119" t="s">
        <v>304</v>
      </c>
      <c r="D51" s="119" t="s">
        <v>331</v>
      </c>
      <c r="E51" s="119" t="s">
        <v>336</v>
      </c>
      <c r="F51" s="118">
        <v>50</v>
      </c>
      <c r="G51" s="105">
        <v>2080804</v>
      </c>
      <c r="H51" s="117">
        <f t="shared" si="1"/>
        <v>7</v>
      </c>
    </row>
    <row r="52" spans="1:8" ht="14.25">
      <c r="A52" s="119" t="s">
        <v>335</v>
      </c>
      <c r="B52" s="119"/>
      <c r="C52" s="119"/>
      <c r="D52" s="119" t="s">
        <v>206</v>
      </c>
      <c r="E52" s="119"/>
      <c r="F52" s="118">
        <v>100</v>
      </c>
      <c r="G52" s="105">
        <v>2080806</v>
      </c>
      <c r="H52" s="117">
        <f t="shared" si="1"/>
        <v>7</v>
      </c>
    </row>
    <row r="53" spans="1:8" ht="24">
      <c r="A53" s="119" t="s">
        <v>334</v>
      </c>
      <c r="B53" s="119">
        <v>110020200</v>
      </c>
      <c r="C53" s="119" t="s">
        <v>256</v>
      </c>
      <c r="D53" s="119" t="s">
        <v>331</v>
      </c>
      <c r="E53" s="119" t="s">
        <v>330</v>
      </c>
      <c r="F53" s="118">
        <v>8</v>
      </c>
      <c r="G53" s="105">
        <v>2080806</v>
      </c>
      <c r="H53" s="117">
        <f t="shared" si="1"/>
        <v>7</v>
      </c>
    </row>
    <row r="54" spans="1:8" ht="24">
      <c r="A54" s="119" t="s">
        <v>334</v>
      </c>
      <c r="B54" s="119">
        <v>110030800</v>
      </c>
      <c r="C54" s="119" t="s">
        <v>304</v>
      </c>
      <c r="D54" s="119" t="s">
        <v>331</v>
      </c>
      <c r="E54" s="119" t="s">
        <v>330</v>
      </c>
      <c r="F54" s="118">
        <v>92</v>
      </c>
      <c r="G54" s="105">
        <v>2080806</v>
      </c>
      <c r="H54" s="117">
        <f t="shared" si="1"/>
        <v>7</v>
      </c>
    </row>
    <row r="55" spans="1:8" ht="14.25">
      <c r="A55" s="119" t="s">
        <v>333</v>
      </c>
      <c r="B55" s="119"/>
      <c r="C55" s="119"/>
      <c r="D55" s="119" t="s">
        <v>206</v>
      </c>
      <c r="E55" s="119" t="s">
        <v>206</v>
      </c>
      <c r="F55" s="118">
        <v>173.3</v>
      </c>
      <c r="G55" s="105">
        <v>2080899</v>
      </c>
      <c r="H55" s="117">
        <f t="shared" si="1"/>
        <v>7</v>
      </c>
    </row>
    <row r="56" spans="1:8" ht="24">
      <c r="A56" s="119" t="s">
        <v>332</v>
      </c>
      <c r="B56" s="119">
        <v>110020200</v>
      </c>
      <c r="C56" s="119" t="s">
        <v>256</v>
      </c>
      <c r="D56" s="119" t="s">
        <v>331</v>
      </c>
      <c r="E56" s="119" t="s">
        <v>330</v>
      </c>
      <c r="F56" s="118">
        <v>143.7</v>
      </c>
      <c r="G56" s="105">
        <v>2080899</v>
      </c>
      <c r="H56" s="117">
        <f t="shared" si="1"/>
        <v>7</v>
      </c>
    </row>
    <row r="57" spans="1:8" ht="24">
      <c r="A57" s="119" t="s">
        <v>332</v>
      </c>
      <c r="B57" s="119">
        <v>110030800</v>
      </c>
      <c r="C57" s="119" t="s">
        <v>304</v>
      </c>
      <c r="D57" s="119" t="s">
        <v>331</v>
      </c>
      <c r="E57" s="119" t="s">
        <v>330</v>
      </c>
      <c r="F57" s="118">
        <v>29.6</v>
      </c>
      <c r="G57" s="105">
        <v>2080899</v>
      </c>
      <c r="H57" s="117">
        <f t="shared" si="1"/>
        <v>7</v>
      </c>
    </row>
    <row r="58" spans="1:8" ht="14.25">
      <c r="A58" s="119" t="s">
        <v>329</v>
      </c>
      <c r="B58" s="119"/>
      <c r="C58" s="119"/>
      <c r="D58" s="119" t="s">
        <v>206</v>
      </c>
      <c r="E58" s="119" t="s">
        <v>206</v>
      </c>
      <c r="F58" s="118">
        <v>34.9</v>
      </c>
      <c r="G58" s="105">
        <v>20809</v>
      </c>
      <c r="H58" s="117">
        <f t="shared" si="1"/>
        <v>5</v>
      </c>
    </row>
    <row r="59" spans="1:8" ht="24">
      <c r="A59" s="119" t="s">
        <v>328</v>
      </c>
      <c r="B59" s="119">
        <v>110030800</v>
      </c>
      <c r="C59" s="119" t="s">
        <v>304</v>
      </c>
      <c r="D59" s="119" t="s">
        <v>325</v>
      </c>
      <c r="E59" s="119" t="s">
        <v>327</v>
      </c>
      <c r="F59" s="118">
        <v>32.5</v>
      </c>
      <c r="G59" s="105">
        <v>2080902</v>
      </c>
      <c r="H59" s="117">
        <f t="shared" si="1"/>
        <v>7</v>
      </c>
    </row>
    <row r="60" spans="1:8" ht="24">
      <c r="A60" s="119" t="s">
        <v>326</v>
      </c>
      <c r="B60" s="119">
        <v>110030800</v>
      </c>
      <c r="C60" s="119" t="s">
        <v>304</v>
      </c>
      <c r="D60" s="119" t="s">
        <v>325</v>
      </c>
      <c r="E60" s="119" t="s">
        <v>324</v>
      </c>
      <c r="F60" s="118">
        <v>2.4</v>
      </c>
      <c r="G60" s="105">
        <v>2080903</v>
      </c>
      <c r="H60" s="117">
        <f t="shared" si="1"/>
        <v>7</v>
      </c>
    </row>
    <row r="61" spans="1:8" ht="14.25">
      <c r="A61" s="119" t="s">
        <v>323</v>
      </c>
      <c r="B61" s="119"/>
      <c r="C61" s="119"/>
      <c r="D61" s="119" t="s">
        <v>206</v>
      </c>
      <c r="E61" s="119" t="s">
        <v>206</v>
      </c>
      <c r="F61" s="118">
        <v>117.4</v>
      </c>
      <c r="G61" s="105">
        <v>20810</v>
      </c>
      <c r="H61" s="117">
        <f t="shared" si="1"/>
        <v>5</v>
      </c>
    </row>
    <row r="62" spans="1:8" ht="14.25">
      <c r="A62" s="119" t="s">
        <v>322</v>
      </c>
      <c r="B62" s="119"/>
      <c r="C62" s="119"/>
      <c r="D62" s="119" t="s">
        <v>206</v>
      </c>
      <c r="E62" s="119" t="s">
        <v>206</v>
      </c>
      <c r="F62" s="118">
        <v>117.4</v>
      </c>
      <c r="G62" s="105">
        <v>2081001</v>
      </c>
      <c r="H62" s="117">
        <f t="shared" si="1"/>
        <v>7</v>
      </c>
    </row>
    <row r="63" spans="1:8" ht="24">
      <c r="A63" s="119" t="s">
        <v>321</v>
      </c>
      <c r="B63" s="119">
        <v>110020200</v>
      </c>
      <c r="C63" s="119" t="s">
        <v>256</v>
      </c>
      <c r="D63" s="119" t="s">
        <v>320</v>
      </c>
      <c r="E63" s="119" t="s">
        <v>319</v>
      </c>
      <c r="F63" s="118">
        <v>27.7</v>
      </c>
      <c r="G63" s="105">
        <v>2081001</v>
      </c>
      <c r="H63" s="117">
        <f t="shared" si="1"/>
        <v>7</v>
      </c>
    </row>
    <row r="64" spans="1:8" ht="24">
      <c r="A64" s="119" t="s">
        <v>321</v>
      </c>
      <c r="B64" s="119">
        <v>110030800</v>
      </c>
      <c r="C64" s="119" t="s">
        <v>304</v>
      </c>
      <c r="D64" s="119" t="s">
        <v>320</v>
      </c>
      <c r="E64" s="119" t="s">
        <v>319</v>
      </c>
      <c r="F64" s="118">
        <v>89.7</v>
      </c>
      <c r="G64" s="105">
        <v>2081001</v>
      </c>
      <c r="H64" s="117">
        <f t="shared" si="1"/>
        <v>7</v>
      </c>
    </row>
    <row r="65" spans="1:8" ht="14.25">
      <c r="A65" s="119" t="s">
        <v>318</v>
      </c>
      <c r="B65" s="119"/>
      <c r="C65" s="119"/>
      <c r="D65" s="119" t="s">
        <v>206</v>
      </c>
      <c r="E65" s="119" t="s">
        <v>206</v>
      </c>
      <c r="F65" s="118">
        <v>51.77</v>
      </c>
      <c r="G65" s="105">
        <v>20811</v>
      </c>
      <c r="H65" s="117">
        <f t="shared" si="1"/>
        <v>5</v>
      </c>
    </row>
    <row r="66" spans="1:8" ht="24">
      <c r="A66" s="119" t="s">
        <v>317</v>
      </c>
      <c r="B66" s="119">
        <v>110030800</v>
      </c>
      <c r="C66" s="119" t="s">
        <v>304</v>
      </c>
      <c r="D66" s="119" t="s">
        <v>316</v>
      </c>
      <c r="E66" s="119" t="s">
        <v>315</v>
      </c>
      <c r="F66" s="118">
        <v>51.77</v>
      </c>
      <c r="G66" s="105">
        <v>2081199</v>
      </c>
      <c r="H66" s="117">
        <f t="shared" si="1"/>
        <v>7</v>
      </c>
    </row>
    <row r="67" spans="1:8" ht="14.25">
      <c r="A67" s="119" t="s">
        <v>314</v>
      </c>
      <c r="B67" s="119"/>
      <c r="C67" s="119"/>
      <c r="D67" s="119" t="s">
        <v>206</v>
      </c>
      <c r="E67" s="119" t="s">
        <v>206</v>
      </c>
      <c r="F67" s="118">
        <v>2823</v>
      </c>
      <c r="G67" s="105">
        <v>20819</v>
      </c>
      <c r="H67" s="117">
        <f t="shared" si="1"/>
        <v>5</v>
      </c>
    </row>
    <row r="68" spans="1:8" ht="24">
      <c r="A68" s="119" t="s">
        <v>313</v>
      </c>
      <c r="B68" s="119">
        <v>110030800</v>
      </c>
      <c r="C68" s="119" t="s">
        <v>304</v>
      </c>
      <c r="D68" s="119" t="s">
        <v>303</v>
      </c>
      <c r="E68" s="119" t="s">
        <v>302</v>
      </c>
      <c r="F68" s="118">
        <v>350</v>
      </c>
      <c r="G68" s="105">
        <v>2081901</v>
      </c>
      <c r="H68" s="117">
        <f t="shared" si="1"/>
        <v>7</v>
      </c>
    </row>
    <row r="69" spans="1:8" ht="24">
      <c r="A69" s="119" t="s">
        <v>312</v>
      </c>
      <c r="B69" s="119">
        <v>110030800</v>
      </c>
      <c r="C69" s="119" t="s">
        <v>304</v>
      </c>
      <c r="D69" s="119" t="s">
        <v>303</v>
      </c>
      <c r="E69" s="119" t="s">
        <v>302</v>
      </c>
      <c r="F69" s="118">
        <v>2473</v>
      </c>
      <c r="G69" s="105">
        <v>2081902</v>
      </c>
      <c r="H69" s="117">
        <f t="shared" si="1"/>
        <v>7</v>
      </c>
    </row>
    <row r="70" spans="1:8" ht="14.25">
      <c r="A70" s="119" t="s">
        <v>311</v>
      </c>
      <c r="B70" s="119"/>
      <c r="C70" s="119"/>
      <c r="D70" s="119" t="s">
        <v>206</v>
      </c>
      <c r="E70" s="119" t="s">
        <v>206</v>
      </c>
      <c r="F70" s="118">
        <v>170</v>
      </c>
      <c r="G70" s="105">
        <v>20820</v>
      </c>
      <c r="H70" s="117">
        <f aca="true" t="shared" si="2" ref="H70:H101">LEN(G70)</f>
        <v>5</v>
      </c>
    </row>
    <row r="71" spans="1:8" ht="24">
      <c r="A71" s="119" t="s">
        <v>310</v>
      </c>
      <c r="B71" s="119">
        <v>110030800</v>
      </c>
      <c r="C71" s="119" t="s">
        <v>304</v>
      </c>
      <c r="D71" s="119" t="s">
        <v>303</v>
      </c>
      <c r="E71" s="119" t="s">
        <v>302</v>
      </c>
      <c r="F71" s="118">
        <v>150</v>
      </c>
      <c r="G71" s="105">
        <v>2082001</v>
      </c>
      <c r="H71" s="117">
        <f t="shared" si="2"/>
        <v>7</v>
      </c>
    </row>
    <row r="72" spans="1:8" ht="24">
      <c r="A72" s="119" t="s">
        <v>309</v>
      </c>
      <c r="B72" s="119">
        <v>110030800</v>
      </c>
      <c r="C72" s="119" t="s">
        <v>304</v>
      </c>
      <c r="D72" s="119" t="s">
        <v>308</v>
      </c>
      <c r="E72" s="119" t="s">
        <v>307</v>
      </c>
      <c r="F72" s="118">
        <v>20</v>
      </c>
      <c r="G72" s="105">
        <v>2082002</v>
      </c>
      <c r="H72" s="117">
        <f t="shared" si="2"/>
        <v>7</v>
      </c>
    </row>
    <row r="73" spans="1:8" ht="14.25">
      <c r="A73" s="119" t="s">
        <v>306</v>
      </c>
      <c r="B73" s="119"/>
      <c r="C73" s="119"/>
      <c r="D73" s="119" t="s">
        <v>206</v>
      </c>
      <c r="E73" s="119" t="s">
        <v>206</v>
      </c>
      <c r="F73" s="118">
        <v>350</v>
      </c>
      <c r="G73" s="105">
        <v>20821</v>
      </c>
      <c r="H73" s="117">
        <f t="shared" si="2"/>
        <v>5</v>
      </c>
    </row>
    <row r="74" spans="1:8" ht="24">
      <c r="A74" s="119" t="s">
        <v>305</v>
      </c>
      <c r="B74" s="119">
        <v>110030800</v>
      </c>
      <c r="C74" s="119" t="s">
        <v>304</v>
      </c>
      <c r="D74" s="119" t="s">
        <v>303</v>
      </c>
      <c r="E74" s="119" t="s">
        <v>302</v>
      </c>
      <c r="F74" s="118">
        <v>350</v>
      </c>
      <c r="G74" s="105">
        <v>2082102</v>
      </c>
      <c r="H74" s="117">
        <f t="shared" si="2"/>
        <v>7</v>
      </c>
    </row>
    <row r="75" spans="1:8" ht="14.25">
      <c r="A75" s="119" t="s">
        <v>301</v>
      </c>
      <c r="B75" s="119"/>
      <c r="C75" s="119"/>
      <c r="D75" s="119" t="s">
        <v>206</v>
      </c>
      <c r="E75" s="119" t="s">
        <v>206</v>
      </c>
      <c r="F75" s="118">
        <v>7275</v>
      </c>
      <c r="G75" s="105">
        <v>20826</v>
      </c>
      <c r="H75" s="117">
        <f t="shared" si="2"/>
        <v>5</v>
      </c>
    </row>
    <row r="76" spans="1:8" ht="36">
      <c r="A76" s="119" t="s">
        <v>300</v>
      </c>
      <c r="B76" s="119">
        <v>110022200</v>
      </c>
      <c r="C76" s="119" t="s">
        <v>299</v>
      </c>
      <c r="D76" s="119" t="s">
        <v>298</v>
      </c>
      <c r="E76" s="119" t="s">
        <v>297</v>
      </c>
      <c r="F76" s="118">
        <v>7275</v>
      </c>
      <c r="G76" s="105">
        <v>2082602</v>
      </c>
      <c r="H76" s="117">
        <f t="shared" si="2"/>
        <v>7</v>
      </c>
    </row>
    <row r="77" spans="1:8" ht="23.25" customHeight="1">
      <c r="A77" s="123" t="s">
        <v>296</v>
      </c>
      <c r="B77" s="123"/>
      <c r="C77" s="123"/>
      <c r="D77" s="123" t="s">
        <v>206</v>
      </c>
      <c r="E77" s="123" t="s">
        <v>206</v>
      </c>
      <c r="F77" s="122">
        <v>23838.55</v>
      </c>
      <c r="G77" s="121">
        <v>210</v>
      </c>
      <c r="H77" s="120">
        <f t="shared" si="2"/>
        <v>3</v>
      </c>
    </row>
    <row r="78" spans="1:8" ht="14.25">
      <c r="A78" s="119" t="s">
        <v>295</v>
      </c>
      <c r="B78" s="119"/>
      <c r="C78" s="119"/>
      <c r="D78" s="119" t="s">
        <v>206</v>
      </c>
      <c r="E78" s="119" t="s">
        <v>206</v>
      </c>
      <c r="F78" s="118">
        <v>343</v>
      </c>
      <c r="G78" s="105">
        <v>21002</v>
      </c>
      <c r="H78" s="117">
        <f t="shared" si="2"/>
        <v>5</v>
      </c>
    </row>
    <row r="79" spans="1:8" ht="14.25">
      <c r="A79" s="119" t="s">
        <v>294</v>
      </c>
      <c r="B79" s="119"/>
      <c r="C79" s="119"/>
      <c r="D79" s="119" t="s">
        <v>206</v>
      </c>
      <c r="E79" s="119" t="s">
        <v>206</v>
      </c>
      <c r="F79" s="118">
        <v>343</v>
      </c>
      <c r="G79" s="105">
        <v>2100299</v>
      </c>
      <c r="H79" s="117">
        <f t="shared" si="2"/>
        <v>7</v>
      </c>
    </row>
    <row r="80" spans="1:8" ht="24">
      <c r="A80" s="119" t="s">
        <v>293</v>
      </c>
      <c r="B80" s="119">
        <v>110020200</v>
      </c>
      <c r="C80" s="119" t="s">
        <v>256</v>
      </c>
      <c r="D80" s="119" t="s">
        <v>292</v>
      </c>
      <c r="E80" s="119" t="s">
        <v>291</v>
      </c>
      <c r="F80" s="118">
        <v>43</v>
      </c>
      <c r="G80" s="105">
        <v>2100299</v>
      </c>
      <c r="H80" s="117">
        <f t="shared" si="2"/>
        <v>7</v>
      </c>
    </row>
    <row r="81" spans="1:8" ht="24">
      <c r="A81" s="119" t="s">
        <v>293</v>
      </c>
      <c r="B81" s="119">
        <v>110031000</v>
      </c>
      <c r="C81" s="119" t="s">
        <v>247</v>
      </c>
      <c r="D81" s="119" t="s">
        <v>292</v>
      </c>
      <c r="E81" s="119" t="s">
        <v>291</v>
      </c>
      <c r="F81" s="118">
        <v>300</v>
      </c>
      <c r="G81" s="105">
        <v>2100299</v>
      </c>
      <c r="H81" s="117">
        <f t="shared" si="2"/>
        <v>7</v>
      </c>
    </row>
    <row r="82" spans="1:8" ht="14.25">
      <c r="A82" s="119" t="s">
        <v>290</v>
      </c>
      <c r="B82" s="119"/>
      <c r="C82" s="119"/>
      <c r="D82" s="119" t="s">
        <v>206</v>
      </c>
      <c r="E82" s="119" t="s">
        <v>206</v>
      </c>
      <c r="F82" s="118">
        <v>590</v>
      </c>
      <c r="G82" s="105">
        <v>21003</v>
      </c>
      <c r="H82" s="117">
        <f t="shared" si="2"/>
        <v>5</v>
      </c>
    </row>
    <row r="83" spans="1:8" ht="14.25">
      <c r="A83" s="119" t="s">
        <v>289</v>
      </c>
      <c r="B83" s="119"/>
      <c r="C83" s="119"/>
      <c r="D83" s="119" t="s">
        <v>206</v>
      </c>
      <c r="E83" s="119" t="s">
        <v>206</v>
      </c>
      <c r="F83" s="118">
        <v>590</v>
      </c>
      <c r="G83" s="105">
        <v>2100399</v>
      </c>
      <c r="H83" s="117">
        <f t="shared" si="2"/>
        <v>7</v>
      </c>
    </row>
    <row r="84" spans="1:8" ht="24">
      <c r="A84" s="119" t="s">
        <v>288</v>
      </c>
      <c r="B84" s="119">
        <v>110020200</v>
      </c>
      <c r="C84" s="119" t="s">
        <v>256</v>
      </c>
      <c r="D84" s="119" t="s">
        <v>287</v>
      </c>
      <c r="E84" s="119" t="s">
        <v>286</v>
      </c>
      <c r="F84" s="118">
        <v>55</v>
      </c>
      <c r="G84" s="105">
        <v>2100399</v>
      </c>
      <c r="H84" s="117">
        <f t="shared" si="2"/>
        <v>7</v>
      </c>
    </row>
    <row r="85" spans="1:8" ht="24">
      <c r="A85" s="119" t="s">
        <v>288</v>
      </c>
      <c r="B85" s="119">
        <v>110031000</v>
      </c>
      <c r="C85" s="119" t="s">
        <v>247</v>
      </c>
      <c r="D85" s="119" t="s">
        <v>287</v>
      </c>
      <c r="E85" s="119" t="s">
        <v>286</v>
      </c>
      <c r="F85" s="118">
        <v>535</v>
      </c>
      <c r="G85" s="105">
        <v>2100399</v>
      </c>
      <c r="H85" s="117">
        <f t="shared" si="2"/>
        <v>7</v>
      </c>
    </row>
    <row r="86" spans="1:8" ht="14.25">
      <c r="A86" s="119" t="s">
        <v>285</v>
      </c>
      <c r="B86" s="119"/>
      <c r="C86" s="119"/>
      <c r="D86" s="119" t="s">
        <v>206</v>
      </c>
      <c r="E86" s="119" t="s">
        <v>206</v>
      </c>
      <c r="F86" s="118">
        <v>2422.9</v>
      </c>
      <c r="G86" s="105">
        <v>21004</v>
      </c>
      <c r="H86" s="117">
        <f t="shared" si="2"/>
        <v>5</v>
      </c>
    </row>
    <row r="87" spans="1:8" ht="14.25">
      <c r="A87" s="119" t="s">
        <v>284</v>
      </c>
      <c r="B87" s="119"/>
      <c r="C87" s="119"/>
      <c r="D87" s="119" t="s">
        <v>206</v>
      </c>
      <c r="E87" s="119" t="s">
        <v>206</v>
      </c>
      <c r="F87" s="118">
        <v>2188</v>
      </c>
      <c r="G87" s="105">
        <v>2100408</v>
      </c>
      <c r="H87" s="117">
        <f t="shared" si="2"/>
        <v>7</v>
      </c>
    </row>
    <row r="88" spans="1:8" ht="24">
      <c r="A88" s="119" t="s">
        <v>283</v>
      </c>
      <c r="B88" s="119">
        <v>110020200</v>
      </c>
      <c r="C88" s="119" t="s">
        <v>256</v>
      </c>
      <c r="D88" s="119" t="s">
        <v>282</v>
      </c>
      <c r="E88" s="119" t="s">
        <v>281</v>
      </c>
      <c r="F88" s="118">
        <v>428</v>
      </c>
      <c r="G88" s="105">
        <v>2100408</v>
      </c>
      <c r="H88" s="117">
        <f t="shared" si="2"/>
        <v>7</v>
      </c>
    </row>
    <row r="89" spans="1:8" ht="24">
      <c r="A89" s="119" t="s">
        <v>283</v>
      </c>
      <c r="B89" s="119">
        <v>110031000</v>
      </c>
      <c r="C89" s="119" t="s">
        <v>247</v>
      </c>
      <c r="D89" s="119" t="s">
        <v>282</v>
      </c>
      <c r="E89" s="119" t="s">
        <v>281</v>
      </c>
      <c r="F89" s="118">
        <v>1760</v>
      </c>
      <c r="G89" s="105">
        <v>2100408</v>
      </c>
      <c r="H89" s="117">
        <f t="shared" si="2"/>
        <v>7</v>
      </c>
    </row>
    <row r="90" spans="1:8" ht="14.25">
      <c r="A90" s="119" t="s">
        <v>280</v>
      </c>
      <c r="B90" s="119"/>
      <c r="C90" s="119"/>
      <c r="D90" s="119" t="s">
        <v>206</v>
      </c>
      <c r="E90" s="119" t="s">
        <v>206</v>
      </c>
      <c r="F90" s="118">
        <v>232.8</v>
      </c>
      <c r="G90" s="105">
        <v>2100409</v>
      </c>
      <c r="H90" s="117">
        <f t="shared" si="2"/>
        <v>7</v>
      </c>
    </row>
    <row r="91" spans="1:8" ht="24">
      <c r="A91" s="119" t="s">
        <v>277</v>
      </c>
      <c r="B91" s="119">
        <v>110020200</v>
      </c>
      <c r="C91" s="119" t="s">
        <v>256</v>
      </c>
      <c r="D91" s="119" t="s">
        <v>279</v>
      </c>
      <c r="E91" s="119" t="s">
        <v>278</v>
      </c>
      <c r="F91" s="118">
        <v>21.6</v>
      </c>
      <c r="G91" s="105">
        <v>2100409</v>
      </c>
      <c r="H91" s="117">
        <f t="shared" si="2"/>
        <v>7</v>
      </c>
    </row>
    <row r="92" spans="1:8" ht="24">
      <c r="A92" s="119" t="s">
        <v>277</v>
      </c>
      <c r="B92" s="119">
        <v>110031000</v>
      </c>
      <c r="C92" s="119" t="s">
        <v>247</v>
      </c>
      <c r="D92" s="119" t="s">
        <v>276</v>
      </c>
      <c r="E92" s="119" t="s">
        <v>275</v>
      </c>
      <c r="F92" s="118">
        <v>211.2</v>
      </c>
      <c r="G92" s="105">
        <v>2100409</v>
      </c>
      <c r="H92" s="117">
        <f t="shared" si="2"/>
        <v>7</v>
      </c>
    </row>
    <row r="93" spans="1:8" ht="24">
      <c r="A93" s="119" t="s">
        <v>274</v>
      </c>
      <c r="B93" s="119">
        <v>110031000</v>
      </c>
      <c r="C93" s="119" t="s">
        <v>247</v>
      </c>
      <c r="D93" s="119" t="s">
        <v>273</v>
      </c>
      <c r="E93" s="119" t="s">
        <v>272</v>
      </c>
      <c r="F93" s="118">
        <v>2.1</v>
      </c>
      <c r="G93" s="105">
        <v>2100499</v>
      </c>
      <c r="H93" s="117">
        <f t="shared" si="2"/>
        <v>7</v>
      </c>
    </row>
    <row r="94" spans="1:8" ht="14.25">
      <c r="A94" s="119" t="s">
        <v>271</v>
      </c>
      <c r="B94" s="119"/>
      <c r="C94" s="119"/>
      <c r="D94" s="119" t="s">
        <v>206</v>
      </c>
      <c r="E94" s="119" t="s">
        <v>206</v>
      </c>
      <c r="F94" s="118">
        <v>50</v>
      </c>
      <c r="G94" s="105">
        <v>21006</v>
      </c>
      <c r="H94" s="117">
        <f t="shared" si="2"/>
        <v>5</v>
      </c>
    </row>
    <row r="95" spans="1:8" ht="24">
      <c r="A95" s="119" t="s">
        <v>270</v>
      </c>
      <c r="B95" s="119">
        <v>110031000</v>
      </c>
      <c r="C95" s="119" t="s">
        <v>247</v>
      </c>
      <c r="D95" s="119" t="s">
        <v>269</v>
      </c>
      <c r="E95" s="119" t="s">
        <v>268</v>
      </c>
      <c r="F95" s="118">
        <v>50</v>
      </c>
      <c r="G95" s="105">
        <v>2100601</v>
      </c>
      <c r="H95" s="117">
        <f t="shared" si="2"/>
        <v>7</v>
      </c>
    </row>
    <row r="96" spans="1:8" ht="14.25">
      <c r="A96" s="119" t="s">
        <v>267</v>
      </c>
      <c r="B96" s="119"/>
      <c r="C96" s="119"/>
      <c r="D96" s="119" t="s">
        <v>206</v>
      </c>
      <c r="E96" s="119" t="s">
        <v>206</v>
      </c>
      <c r="F96" s="118">
        <v>229.25</v>
      </c>
      <c r="G96" s="105">
        <v>21007</v>
      </c>
      <c r="H96" s="117">
        <f t="shared" si="2"/>
        <v>5</v>
      </c>
    </row>
    <row r="97" spans="1:8" ht="14.25">
      <c r="A97" s="119" t="s">
        <v>266</v>
      </c>
      <c r="B97" s="119"/>
      <c r="C97" s="119"/>
      <c r="D97" s="119" t="s">
        <v>206</v>
      </c>
      <c r="E97" s="119" t="s">
        <v>206</v>
      </c>
      <c r="F97" s="118">
        <v>229.25</v>
      </c>
      <c r="G97" s="105">
        <v>2100717</v>
      </c>
      <c r="H97" s="117">
        <f t="shared" si="2"/>
        <v>7</v>
      </c>
    </row>
    <row r="98" spans="1:8" ht="24">
      <c r="A98" s="119" t="s">
        <v>263</v>
      </c>
      <c r="B98" s="119">
        <v>110020200</v>
      </c>
      <c r="C98" s="119" t="s">
        <v>256</v>
      </c>
      <c r="D98" s="119" t="s">
        <v>262</v>
      </c>
      <c r="E98" s="119" t="s">
        <v>261</v>
      </c>
      <c r="F98" s="118">
        <v>47</v>
      </c>
      <c r="G98" s="105">
        <v>2100717</v>
      </c>
      <c r="H98" s="117">
        <f t="shared" si="2"/>
        <v>7</v>
      </c>
    </row>
    <row r="99" spans="1:8" ht="24">
      <c r="A99" s="119" t="s">
        <v>263</v>
      </c>
      <c r="B99" s="119">
        <v>110020200</v>
      </c>
      <c r="C99" s="119" t="s">
        <v>256</v>
      </c>
      <c r="D99" s="119" t="s">
        <v>265</v>
      </c>
      <c r="E99" s="119" t="s">
        <v>264</v>
      </c>
      <c r="F99" s="118">
        <v>13.25</v>
      </c>
      <c r="G99" s="105">
        <v>2100717</v>
      </c>
      <c r="H99" s="117">
        <f t="shared" si="2"/>
        <v>7</v>
      </c>
    </row>
    <row r="100" spans="1:8" ht="24">
      <c r="A100" s="119" t="s">
        <v>263</v>
      </c>
      <c r="B100" s="119">
        <v>110031000</v>
      </c>
      <c r="C100" s="119" t="s">
        <v>247</v>
      </c>
      <c r="D100" s="119" t="s">
        <v>262</v>
      </c>
      <c r="E100" s="119" t="s">
        <v>261</v>
      </c>
      <c r="F100" s="118">
        <v>169</v>
      </c>
      <c r="G100" s="105">
        <v>2100717</v>
      </c>
      <c r="H100" s="117">
        <f t="shared" si="2"/>
        <v>7</v>
      </c>
    </row>
    <row r="101" spans="1:8" ht="14.25">
      <c r="A101" s="119" t="s">
        <v>260</v>
      </c>
      <c r="B101" s="119"/>
      <c r="C101" s="119"/>
      <c r="D101" s="119" t="s">
        <v>206</v>
      </c>
      <c r="E101" s="119" t="s">
        <v>206</v>
      </c>
      <c r="F101" s="118">
        <v>19909</v>
      </c>
      <c r="G101" s="105">
        <v>21012</v>
      </c>
      <c r="H101" s="117">
        <f t="shared" si="2"/>
        <v>5</v>
      </c>
    </row>
    <row r="102" spans="1:8" ht="24">
      <c r="A102" s="119" t="s">
        <v>259</v>
      </c>
      <c r="B102" s="119"/>
      <c r="C102" s="119"/>
      <c r="D102" s="119" t="s">
        <v>206</v>
      </c>
      <c r="E102" s="119" t="s">
        <v>206</v>
      </c>
      <c r="F102" s="118">
        <v>19909</v>
      </c>
      <c r="G102" s="105">
        <v>2101202</v>
      </c>
      <c r="H102" s="117">
        <f aca="true" t="shared" si="3" ref="H102:H130">LEN(G102)</f>
        <v>7</v>
      </c>
    </row>
    <row r="103" spans="1:8" ht="36">
      <c r="A103" s="119" t="s">
        <v>257</v>
      </c>
      <c r="B103" s="119">
        <v>110022300</v>
      </c>
      <c r="C103" s="119" t="s">
        <v>258</v>
      </c>
      <c r="D103" s="119" t="s">
        <v>255</v>
      </c>
      <c r="E103" s="119" t="s">
        <v>254</v>
      </c>
      <c r="F103" s="118">
        <v>15291</v>
      </c>
      <c r="G103" s="105">
        <v>2101202</v>
      </c>
      <c r="H103" s="117">
        <f t="shared" si="3"/>
        <v>7</v>
      </c>
    </row>
    <row r="104" spans="1:8" ht="24">
      <c r="A104" s="119" t="s">
        <v>257</v>
      </c>
      <c r="B104" s="119">
        <v>110020200</v>
      </c>
      <c r="C104" s="119" t="s">
        <v>256</v>
      </c>
      <c r="D104" s="119" t="s">
        <v>255</v>
      </c>
      <c r="E104" s="119" t="s">
        <v>254</v>
      </c>
      <c r="F104" s="118">
        <v>4618</v>
      </c>
      <c r="G104" s="105">
        <v>2101202</v>
      </c>
      <c r="H104" s="117">
        <f t="shared" si="3"/>
        <v>7</v>
      </c>
    </row>
    <row r="105" spans="1:8" ht="14.25">
      <c r="A105" s="119" t="s">
        <v>253</v>
      </c>
      <c r="B105" s="119"/>
      <c r="C105" s="119"/>
      <c r="D105" s="119" t="s">
        <v>206</v>
      </c>
      <c r="E105" s="119" t="s">
        <v>206</v>
      </c>
      <c r="F105" s="118">
        <v>246</v>
      </c>
      <c r="G105" s="105">
        <v>21013</v>
      </c>
      <c r="H105" s="117">
        <f t="shared" si="3"/>
        <v>5</v>
      </c>
    </row>
    <row r="106" spans="1:8" ht="24">
      <c r="A106" s="119" t="s">
        <v>252</v>
      </c>
      <c r="B106" s="119">
        <v>110031000</v>
      </c>
      <c r="C106" s="119" t="s">
        <v>247</v>
      </c>
      <c r="D106" s="119" t="s">
        <v>251</v>
      </c>
      <c r="E106" s="119" t="s">
        <v>250</v>
      </c>
      <c r="F106" s="118">
        <v>246</v>
      </c>
      <c r="G106" s="105">
        <v>2101301</v>
      </c>
      <c r="H106" s="117">
        <f t="shared" si="3"/>
        <v>7</v>
      </c>
    </row>
    <row r="107" spans="1:8" ht="14.25">
      <c r="A107" s="119" t="s">
        <v>249</v>
      </c>
      <c r="B107" s="119"/>
      <c r="C107" s="119"/>
      <c r="D107" s="119" t="s">
        <v>206</v>
      </c>
      <c r="E107" s="119" t="s">
        <v>206</v>
      </c>
      <c r="F107" s="118">
        <v>48.4</v>
      </c>
      <c r="G107" s="105">
        <v>21014</v>
      </c>
      <c r="H107" s="117">
        <f t="shared" si="3"/>
        <v>5</v>
      </c>
    </row>
    <row r="108" spans="1:8" ht="24">
      <c r="A108" s="119" t="s">
        <v>248</v>
      </c>
      <c r="B108" s="119">
        <v>110031000</v>
      </c>
      <c r="C108" s="119" t="s">
        <v>247</v>
      </c>
      <c r="D108" s="119" t="s">
        <v>246</v>
      </c>
      <c r="E108" s="119" t="s">
        <v>245</v>
      </c>
      <c r="F108" s="118">
        <v>48.4</v>
      </c>
      <c r="G108" s="105">
        <v>2101401</v>
      </c>
      <c r="H108" s="117">
        <f t="shared" si="3"/>
        <v>7</v>
      </c>
    </row>
    <row r="109" spans="1:8" ht="14.25" customHeight="1">
      <c r="A109" s="123" t="s">
        <v>244</v>
      </c>
      <c r="B109" s="123"/>
      <c r="C109" s="123"/>
      <c r="D109" s="123" t="s">
        <v>206</v>
      </c>
      <c r="E109" s="123" t="s">
        <v>206</v>
      </c>
      <c r="F109" s="122">
        <v>7267.4</v>
      </c>
      <c r="G109" s="121">
        <v>213</v>
      </c>
      <c r="H109" s="120">
        <f t="shared" si="3"/>
        <v>3</v>
      </c>
    </row>
    <row r="110" spans="1:8" ht="16.5" customHeight="1">
      <c r="A110" s="119" t="s">
        <v>243</v>
      </c>
      <c r="B110" s="119"/>
      <c r="C110" s="119"/>
      <c r="D110" s="119" t="s">
        <v>206</v>
      </c>
      <c r="E110" s="119" t="s">
        <v>206</v>
      </c>
      <c r="F110" s="118">
        <v>874</v>
      </c>
      <c r="G110" s="105">
        <v>21301</v>
      </c>
      <c r="H110" s="117">
        <f t="shared" si="3"/>
        <v>5</v>
      </c>
    </row>
    <row r="111" spans="1:8" ht="16.5" customHeight="1">
      <c r="A111" s="119" t="s">
        <v>242</v>
      </c>
      <c r="B111" s="119">
        <v>110031300</v>
      </c>
      <c r="C111" s="119" t="s">
        <v>219</v>
      </c>
      <c r="D111" s="119" t="s">
        <v>240</v>
      </c>
      <c r="E111" s="119" t="s">
        <v>239</v>
      </c>
      <c r="F111" s="118">
        <v>3</v>
      </c>
      <c r="G111" s="105">
        <v>2130106</v>
      </c>
      <c r="H111" s="117">
        <f t="shared" si="3"/>
        <v>7</v>
      </c>
    </row>
    <row r="112" spans="1:8" ht="16.5" customHeight="1">
      <c r="A112" s="119" t="s">
        <v>241</v>
      </c>
      <c r="B112" s="119">
        <v>110031300</v>
      </c>
      <c r="C112" s="119" t="s">
        <v>219</v>
      </c>
      <c r="D112" s="119" t="s">
        <v>240</v>
      </c>
      <c r="E112" s="119" t="s">
        <v>239</v>
      </c>
      <c r="F112" s="118">
        <v>3</v>
      </c>
      <c r="G112" s="105">
        <v>2130124</v>
      </c>
      <c r="H112" s="117">
        <f t="shared" si="3"/>
        <v>7</v>
      </c>
    </row>
    <row r="113" spans="1:8" ht="16.5" customHeight="1">
      <c r="A113" s="119" t="s">
        <v>238</v>
      </c>
      <c r="B113" s="119">
        <v>110022800</v>
      </c>
      <c r="C113" s="119" t="s">
        <v>237</v>
      </c>
      <c r="D113" s="119" t="s">
        <v>236</v>
      </c>
      <c r="E113" s="119" t="s">
        <v>235</v>
      </c>
      <c r="F113" s="118">
        <v>868</v>
      </c>
      <c r="G113" s="105">
        <v>2130142</v>
      </c>
      <c r="H113" s="117">
        <f t="shared" si="3"/>
        <v>7</v>
      </c>
    </row>
    <row r="114" spans="1:8" ht="15.75" customHeight="1">
      <c r="A114" s="119" t="s">
        <v>234</v>
      </c>
      <c r="B114" s="119"/>
      <c r="C114" s="119"/>
      <c r="D114" s="119" t="s">
        <v>206</v>
      </c>
      <c r="E114" s="119" t="s">
        <v>206</v>
      </c>
      <c r="F114" s="118">
        <v>34</v>
      </c>
      <c r="G114" s="105">
        <v>21303</v>
      </c>
      <c r="H114" s="117">
        <f t="shared" si="3"/>
        <v>5</v>
      </c>
    </row>
    <row r="115" spans="1:8" ht="15.75" customHeight="1">
      <c r="A115" s="119" t="s">
        <v>233</v>
      </c>
      <c r="B115" s="119">
        <v>110031300</v>
      </c>
      <c r="C115" s="119" t="s">
        <v>219</v>
      </c>
      <c r="D115" s="119" t="s">
        <v>232</v>
      </c>
      <c r="E115" s="119" t="s">
        <v>231</v>
      </c>
      <c r="F115" s="118">
        <v>30</v>
      </c>
      <c r="G115" s="105">
        <v>2130316</v>
      </c>
      <c r="H115" s="117">
        <f t="shared" si="3"/>
        <v>7</v>
      </c>
    </row>
    <row r="116" spans="1:8" ht="15.75" customHeight="1">
      <c r="A116" s="119" t="s">
        <v>230</v>
      </c>
      <c r="B116" s="119">
        <v>110031300</v>
      </c>
      <c r="C116" s="119" t="s">
        <v>219</v>
      </c>
      <c r="D116" s="119" t="s">
        <v>229</v>
      </c>
      <c r="E116" s="119" t="s">
        <v>228</v>
      </c>
      <c r="F116" s="118">
        <v>4</v>
      </c>
      <c r="G116" s="105">
        <v>2130331</v>
      </c>
      <c r="H116" s="117">
        <f t="shared" si="3"/>
        <v>7</v>
      </c>
    </row>
    <row r="117" spans="1:8" ht="15.75" customHeight="1">
      <c r="A117" s="119" t="s">
        <v>227</v>
      </c>
      <c r="B117" s="119"/>
      <c r="C117" s="119"/>
      <c r="D117" s="119" t="s">
        <v>206</v>
      </c>
      <c r="E117" s="119" t="s">
        <v>206</v>
      </c>
      <c r="F117" s="118">
        <v>1750</v>
      </c>
      <c r="G117" s="105">
        <v>21305</v>
      </c>
      <c r="H117" s="117">
        <f t="shared" si="3"/>
        <v>5</v>
      </c>
    </row>
    <row r="118" spans="1:8" ht="15.75" customHeight="1">
      <c r="A118" s="119" t="s">
        <v>226</v>
      </c>
      <c r="B118" s="119">
        <v>110031300</v>
      </c>
      <c r="C118" s="119" t="s">
        <v>219</v>
      </c>
      <c r="D118" s="119" t="s">
        <v>223</v>
      </c>
      <c r="E118" s="119" t="s">
        <v>222</v>
      </c>
      <c r="F118" s="118">
        <v>1100</v>
      </c>
      <c r="G118" s="105">
        <v>2130504</v>
      </c>
      <c r="H118" s="117">
        <f t="shared" si="3"/>
        <v>7</v>
      </c>
    </row>
    <row r="119" spans="1:8" ht="15.75" customHeight="1">
      <c r="A119" s="119" t="s">
        <v>225</v>
      </c>
      <c r="B119" s="119">
        <v>110031300</v>
      </c>
      <c r="C119" s="119" t="s">
        <v>219</v>
      </c>
      <c r="D119" s="119" t="s">
        <v>223</v>
      </c>
      <c r="E119" s="119" t="s">
        <v>222</v>
      </c>
      <c r="F119" s="118">
        <v>510</v>
      </c>
      <c r="G119" s="105">
        <v>2130505</v>
      </c>
      <c r="H119" s="117">
        <f t="shared" si="3"/>
        <v>7</v>
      </c>
    </row>
    <row r="120" spans="1:8" ht="15.75" customHeight="1">
      <c r="A120" s="119" t="s">
        <v>224</v>
      </c>
      <c r="B120" s="119">
        <v>110031300</v>
      </c>
      <c r="C120" s="119" t="s">
        <v>219</v>
      </c>
      <c r="D120" s="119" t="s">
        <v>223</v>
      </c>
      <c r="E120" s="119" t="s">
        <v>222</v>
      </c>
      <c r="F120" s="118">
        <v>140</v>
      </c>
      <c r="G120" s="105">
        <v>2130507</v>
      </c>
      <c r="H120" s="117">
        <f t="shared" si="3"/>
        <v>7</v>
      </c>
    </row>
    <row r="121" spans="1:8" ht="15.75" customHeight="1">
      <c r="A121" s="119" t="s">
        <v>221</v>
      </c>
      <c r="B121" s="119"/>
      <c r="C121" s="119"/>
      <c r="D121" s="119" t="s">
        <v>206</v>
      </c>
      <c r="E121" s="119" t="s">
        <v>206</v>
      </c>
      <c r="F121" s="118">
        <v>4609.4</v>
      </c>
      <c r="G121" s="105">
        <v>21306</v>
      </c>
      <c r="H121" s="117">
        <f t="shared" si="3"/>
        <v>5</v>
      </c>
    </row>
    <row r="122" spans="1:8" ht="15.75" customHeight="1">
      <c r="A122" s="119" t="s">
        <v>220</v>
      </c>
      <c r="B122" s="119">
        <v>110031300</v>
      </c>
      <c r="C122" s="119" t="s">
        <v>219</v>
      </c>
      <c r="D122" s="119" t="s">
        <v>218</v>
      </c>
      <c r="E122" s="119" t="s">
        <v>217</v>
      </c>
      <c r="F122" s="118">
        <v>4609.4</v>
      </c>
      <c r="G122" s="105">
        <v>2130602</v>
      </c>
      <c r="H122" s="117">
        <f t="shared" si="3"/>
        <v>7</v>
      </c>
    </row>
    <row r="123" spans="1:8" ht="18" customHeight="1">
      <c r="A123" s="119" t="s">
        <v>216</v>
      </c>
      <c r="B123" s="119"/>
      <c r="C123" s="119"/>
      <c r="D123" s="119" t="s">
        <v>206</v>
      </c>
      <c r="E123" s="119" t="s">
        <v>206</v>
      </c>
      <c r="F123" s="118">
        <v>102</v>
      </c>
      <c r="G123" s="121">
        <v>214</v>
      </c>
      <c r="H123" s="120">
        <f t="shared" si="3"/>
        <v>3</v>
      </c>
    </row>
    <row r="124" spans="1:8" ht="14.25">
      <c r="A124" s="119" t="s">
        <v>215</v>
      </c>
      <c r="B124" s="119"/>
      <c r="C124" s="119"/>
      <c r="D124" s="119" t="s">
        <v>206</v>
      </c>
      <c r="E124" s="119" t="s">
        <v>206</v>
      </c>
      <c r="F124" s="118">
        <v>102</v>
      </c>
      <c r="G124" s="105">
        <v>21401</v>
      </c>
      <c r="H124" s="117">
        <f t="shared" si="3"/>
        <v>5</v>
      </c>
    </row>
    <row r="125" spans="1:8" ht="16.5" customHeight="1">
      <c r="A125" s="119" t="s">
        <v>214</v>
      </c>
      <c r="B125" s="119">
        <v>110021500</v>
      </c>
      <c r="C125" s="119" t="s">
        <v>211</v>
      </c>
      <c r="D125" s="119" t="s">
        <v>210</v>
      </c>
      <c r="E125" s="119" t="s">
        <v>213</v>
      </c>
      <c r="F125" s="118">
        <v>30</v>
      </c>
      <c r="G125" s="105">
        <v>2140106</v>
      </c>
      <c r="H125" s="117">
        <f t="shared" si="3"/>
        <v>7</v>
      </c>
    </row>
    <row r="126" spans="1:8" ht="16.5" customHeight="1">
      <c r="A126" s="119" t="s">
        <v>212</v>
      </c>
      <c r="B126" s="119">
        <v>110021500</v>
      </c>
      <c r="C126" s="119" t="s">
        <v>211</v>
      </c>
      <c r="D126" s="119" t="s">
        <v>210</v>
      </c>
      <c r="E126" s="119" t="s">
        <v>209</v>
      </c>
      <c r="F126" s="118">
        <v>72</v>
      </c>
      <c r="G126" s="105">
        <v>2140112</v>
      </c>
      <c r="H126" s="117">
        <f t="shared" si="3"/>
        <v>7</v>
      </c>
    </row>
    <row r="127" spans="1:8" ht="19.5" customHeight="1">
      <c r="A127" s="119" t="s">
        <v>208</v>
      </c>
      <c r="B127" s="119"/>
      <c r="C127" s="119"/>
      <c r="D127" s="119" t="s">
        <v>206</v>
      </c>
      <c r="E127" s="119" t="s">
        <v>206</v>
      </c>
      <c r="F127" s="118">
        <v>2731</v>
      </c>
      <c r="G127" s="121">
        <v>221</v>
      </c>
      <c r="H127" s="120">
        <f t="shared" si="3"/>
        <v>3</v>
      </c>
    </row>
    <row r="128" spans="1:8" ht="19.5" customHeight="1">
      <c r="A128" s="119" t="s">
        <v>207</v>
      </c>
      <c r="B128" s="119"/>
      <c r="C128" s="119"/>
      <c r="D128" s="119" t="s">
        <v>206</v>
      </c>
      <c r="E128" s="119" t="s">
        <v>206</v>
      </c>
      <c r="F128" s="118">
        <v>2731</v>
      </c>
      <c r="G128" s="105">
        <v>22101</v>
      </c>
      <c r="H128" s="117">
        <f t="shared" si="3"/>
        <v>5</v>
      </c>
    </row>
    <row r="129" spans="1:8" ht="19.5" customHeight="1">
      <c r="A129" s="119" t="s">
        <v>205</v>
      </c>
      <c r="B129" s="119">
        <v>110032100</v>
      </c>
      <c r="C129" s="119" t="s">
        <v>203</v>
      </c>
      <c r="D129" s="119" t="s">
        <v>202</v>
      </c>
      <c r="E129" s="119" t="s">
        <v>201</v>
      </c>
      <c r="F129" s="118">
        <v>2681</v>
      </c>
      <c r="G129" s="105">
        <v>2210103</v>
      </c>
      <c r="H129" s="117">
        <f t="shared" si="3"/>
        <v>7</v>
      </c>
    </row>
    <row r="130" spans="1:8" ht="19.5" customHeight="1">
      <c r="A130" s="119" t="s">
        <v>204</v>
      </c>
      <c r="B130" s="119">
        <v>110032100</v>
      </c>
      <c r="C130" s="119" t="s">
        <v>203</v>
      </c>
      <c r="D130" s="119" t="s">
        <v>202</v>
      </c>
      <c r="E130" s="119" t="s">
        <v>201</v>
      </c>
      <c r="F130" s="118">
        <v>50</v>
      </c>
      <c r="G130" s="105">
        <v>2210107</v>
      </c>
      <c r="H130" s="117">
        <f t="shared" si="3"/>
        <v>7</v>
      </c>
    </row>
  </sheetData>
  <sheetProtection/>
  <mergeCells count="2">
    <mergeCell ref="A2:F2"/>
    <mergeCell ref="A3:F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3"/>
  <sheetViews>
    <sheetView zoomScalePageLayoutView="0" workbookViewId="0" topLeftCell="A1">
      <selection activeCell="K16" sqref="K16"/>
    </sheetView>
  </sheetViews>
  <sheetFormatPr defaultColWidth="9.00390625" defaultRowHeight="14.25"/>
  <cols>
    <col min="1" max="1" width="40.75390625" style="0" customWidth="1"/>
    <col min="2" max="2" width="8.75390625" style="0" hidden="1" customWidth="1"/>
    <col min="3" max="3" width="27.375" style="0" customWidth="1"/>
    <col min="4" max="4" width="0" style="0" hidden="1" customWidth="1"/>
    <col min="5" max="5" width="9.625" style="0" hidden="1" customWidth="1"/>
    <col min="6" max="6" width="8.375" style="0" hidden="1" customWidth="1"/>
    <col min="7" max="7" width="16.00390625" style="0" hidden="1" customWidth="1"/>
  </cols>
  <sheetData>
    <row r="1" spans="1:7" ht="14.25">
      <c r="A1" s="61"/>
      <c r="B1" s="43"/>
      <c r="C1" s="43"/>
      <c r="D1" s="43"/>
      <c r="E1" s="43"/>
      <c r="F1" s="43"/>
      <c r="G1" s="43"/>
    </row>
    <row r="2" spans="1:7" ht="27.75" customHeight="1">
      <c r="A2" s="162" t="s">
        <v>199</v>
      </c>
      <c r="B2" s="162"/>
      <c r="C2" s="162"/>
      <c r="D2" s="162"/>
      <c r="E2" s="162"/>
      <c r="F2" s="162"/>
      <c r="G2" s="162"/>
    </row>
    <row r="3" spans="1:7" ht="14.25">
      <c r="A3" s="164" t="s">
        <v>48</v>
      </c>
      <c r="B3" s="164"/>
      <c r="C3" s="164"/>
      <c r="D3" s="164"/>
      <c r="E3" s="164"/>
      <c r="F3" s="164"/>
      <c r="G3" s="164"/>
    </row>
    <row r="4" spans="1:7" ht="21" customHeight="1">
      <c r="A4" s="21" t="s">
        <v>43</v>
      </c>
      <c r="B4" s="7" t="s">
        <v>160</v>
      </c>
      <c r="C4" s="7" t="s">
        <v>34</v>
      </c>
      <c r="D4" s="7" t="s">
        <v>35</v>
      </c>
      <c r="E4" s="7" t="s">
        <v>37</v>
      </c>
      <c r="F4" s="7" t="s">
        <v>38</v>
      </c>
      <c r="G4" s="7" t="s">
        <v>40</v>
      </c>
    </row>
    <row r="5" spans="1:7" ht="21" customHeight="1">
      <c r="A5" s="23" t="s">
        <v>47</v>
      </c>
      <c r="B5" s="17">
        <f>SUM(B28,B6)</f>
        <v>233224</v>
      </c>
      <c r="C5" s="17">
        <f>SUM(C28,C6)</f>
        <v>223105</v>
      </c>
      <c r="D5" s="17">
        <f>SUM(D28,D6)</f>
        <v>256650</v>
      </c>
      <c r="E5" s="17">
        <f>IF(C5&gt;0,ROUND(D5/C5*100,2),"")</f>
        <v>115.04</v>
      </c>
      <c r="F5" s="17">
        <f>SUM(F28,F6)</f>
        <v>264668</v>
      </c>
      <c r="G5" s="17">
        <f>IF(F5&gt;0,(D5-F5)/F5*100,"")</f>
        <v>-3.0294557710036725</v>
      </c>
    </row>
    <row r="6" spans="1:7" ht="21" customHeight="1">
      <c r="A6" s="23" t="s">
        <v>45</v>
      </c>
      <c r="B6" s="17">
        <f>SUM(B7:B27)</f>
        <v>166471</v>
      </c>
      <c r="C6" s="17">
        <f>SUM(C7:C27)</f>
        <v>170621</v>
      </c>
      <c r="D6" s="17">
        <f>SUM(D7:D27)</f>
        <v>211001</v>
      </c>
      <c r="E6" s="17">
        <f aca="true" t="shared" si="0" ref="E6:E33">IF(C6&gt;0,ROUND(D6/C6*100,2),"")</f>
        <v>123.67</v>
      </c>
      <c r="F6" s="17">
        <f>SUM(F7:F27)</f>
        <v>205894</v>
      </c>
      <c r="G6" s="17">
        <f aca="true" t="shared" si="1" ref="G6:G33">IF(F6&gt;0,(D6-F6)/F6*100,"")</f>
        <v>2.480402537227894</v>
      </c>
    </row>
    <row r="7" spans="1:7" ht="21" customHeight="1">
      <c r="A7" s="22" t="s">
        <v>44</v>
      </c>
      <c r="B7" s="9">
        <v>14285</v>
      </c>
      <c r="C7" s="9">
        <v>16589</v>
      </c>
      <c r="D7" s="9">
        <v>13438</v>
      </c>
      <c r="E7" s="9">
        <f t="shared" si="0"/>
        <v>81.01</v>
      </c>
      <c r="F7" s="9">
        <v>11544</v>
      </c>
      <c r="G7" s="9">
        <f t="shared" si="1"/>
        <v>16.406791406791406</v>
      </c>
    </row>
    <row r="8" spans="1:7" ht="21" customHeight="1">
      <c r="A8" s="22" t="s">
        <v>49</v>
      </c>
      <c r="B8" s="9"/>
      <c r="C8" s="9"/>
      <c r="D8" s="9"/>
      <c r="E8" s="9">
        <f t="shared" si="0"/>
      </c>
      <c r="F8" s="9">
        <v>4</v>
      </c>
      <c r="G8" s="9">
        <f t="shared" si="1"/>
        <v>-100</v>
      </c>
    </row>
    <row r="9" spans="1:7" ht="21" customHeight="1">
      <c r="A9" s="65" t="s">
        <v>120</v>
      </c>
      <c r="B9" s="9">
        <v>8845</v>
      </c>
      <c r="C9" s="9">
        <v>9795</v>
      </c>
      <c r="D9" s="9">
        <v>12340</v>
      </c>
      <c r="E9" s="9">
        <f t="shared" si="0"/>
        <v>125.98</v>
      </c>
      <c r="F9" s="9">
        <v>9036</v>
      </c>
      <c r="G9" s="9">
        <f t="shared" si="1"/>
        <v>36.564851704293936</v>
      </c>
    </row>
    <row r="10" spans="1:7" ht="21" customHeight="1">
      <c r="A10" s="65" t="s">
        <v>121</v>
      </c>
      <c r="B10" s="9">
        <v>44423</v>
      </c>
      <c r="C10" s="9">
        <v>42988</v>
      </c>
      <c r="D10" s="9">
        <v>45180</v>
      </c>
      <c r="E10" s="9">
        <f t="shared" si="0"/>
        <v>105.1</v>
      </c>
      <c r="F10" s="9">
        <v>42892</v>
      </c>
      <c r="G10" s="9">
        <f t="shared" si="1"/>
        <v>5.334328079828406</v>
      </c>
    </row>
    <row r="11" spans="1:7" ht="21" customHeight="1">
      <c r="A11" s="65" t="s">
        <v>122</v>
      </c>
      <c r="B11" s="9">
        <v>346</v>
      </c>
      <c r="C11" s="9">
        <v>327</v>
      </c>
      <c r="D11" s="9">
        <v>2713</v>
      </c>
      <c r="E11" s="9">
        <f t="shared" si="0"/>
        <v>829.66</v>
      </c>
      <c r="F11" s="9">
        <v>2703</v>
      </c>
      <c r="G11" s="9">
        <f t="shared" si="1"/>
        <v>0.3699593044765076</v>
      </c>
    </row>
    <row r="12" spans="1:7" ht="21" customHeight="1">
      <c r="A12" s="65" t="s">
        <v>123</v>
      </c>
      <c r="B12" s="9">
        <v>2019</v>
      </c>
      <c r="C12" s="9">
        <v>1724</v>
      </c>
      <c r="D12" s="9">
        <v>2631</v>
      </c>
      <c r="E12" s="9">
        <f t="shared" si="0"/>
        <v>152.61</v>
      </c>
      <c r="F12" s="9">
        <v>1763</v>
      </c>
      <c r="G12" s="9">
        <f t="shared" si="1"/>
        <v>49.23425978445831</v>
      </c>
    </row>
    <row r="13" spans="1:7" ht="21" customHeight="1">
      <c r="A13" s="65" t="s">
        <v>124</v>
      </c>
      <c r="B13" s="9">
        <v>26665</v>
      </c>
      <c r="C13" s="9">
        <v>31373</v>
      </c>
      <c r="D13" s="9">
        <v>31863</v>
      </c>
      <c r="E13" s="9">
        <f t="shared" si="0"/>
        <v>101.56</v>
      </c>
      <c r="F13" s="9">
        <v>31024</v>
      </c>
      <c r="G13" s="9">
        <f t="shared" si="1"/>
        <v>2.7043579164517793</v>
      </c>
    </row>
    <row r="14" spans="1:7" ht="21" customHeight="1">
      <c r="A14" s="65" t="s">
        <v>125</v>
      </c>
      <c r="B14" s="9">
        <v>29149</v>
      </c>
      <c r="C14" s="9">
        <v>32222</v>
      </c>
      <c r="D14" s="9">
        <v>34153</v>
      </c>
      <c r="E14" s="9">
        <f t="shared" si="0"/>
        <v>105.99</v>
      </c>
      <c r="F14" s="9">
        <v>32579</v>
      </c>
      <c r="G14" s="9">
        <f t="shared" si="1"/>
        <v>4.831333067313301</v>
      </c>
    </row>
    <row r="15" spans="1:7" ht="21" customHeight="1">
      <c r="A15" s="65" t="s">
        <v>126</v>
      </c>
      <c r="B15" s="9">
        <v>748</v>
      </c>
      <c r="C15" s="9">
        <v>622</v>
      </c>
      <c r="D15" s="9">
        <v>3010</v>
      </c>
      <c r="E15" s="9">
        <f t="shared" si="0"/>
        <v>483.92</v>
      </c>
      <c r="F15" s="9">
        <v>1492</v>
      </c>
      <c r="G15" s="9">
        <f t="shared" si="1"/>
        <v>101.7426273458445</v>
      </c>
    </row>
    <row r="16" spans="1:7" ht="21" customHeight="1">
      <c r="A16" s="65" t="s">
        <v>127</v>
      </c>
      <c r="B16" s="9">
        <v>3046</v>
      </c>
      <c r="C16" s="9">
        <v>5147</v>
      </c>
      <c r="D16" s="9">
        <v>10286</v>
      </c>
      <c r="E16" s="9">
        <f t="shared" si="0"/>
        <v>199.84</v>
      </c>
      <c r="F16" s="9">
        <v>10802</v>
      </c>
      <c r="G16" s="9">
        <f t="shared" si="1"/>
        <v>-4.776893167931864</v>
      </c>
    </row>
    <row r="17" spans="1:7" ht="21" customHeight="1">
      <c r="A17" s="65" t="s">
        <v>128</v>
      </c>
      <c r="B17" s="9">
        <v>20169</v>
      </c>
      <c r="C17" s="9">
        <v>11734</v>
      </c>
      <c r="D17" s="9">
        <v>35646</v>
      </c>
      <c r="E17" s="9">
        <f t="shared" si="0"/>
        <v>303.78</v>
      </c>
      <c r="F17" s="9">
        <v>32926</v>
      </c>
      <c r="G17" s="9">
        <f t="shared" si="1"/>
        <v>8.260948794265929</v>
      </c>
    </row>
    <row r="18" spans="1:7" ht="21" customHeight="1">
      <c r="A18" s="65" t="s">
        <v>129</v>
      </c>
      <c r="B18" s="9">
        <v>1418</v>
      </c>
      <c r="C18" s="9">
        <v>2648</v>
      </c>
      <c r="D18" s="9">
        <v>5546</v>
      </c>
      <c r="E18" s="9">
        <f t="shared" si="0"/>
        <v>209.44</v>
      </c>
      <c r="F18" s="9">
        <v>8528</v>
      </c>
      <c r="G18" s="9">
        <f t="shared" si="1"/>
        <v>-34.967166979362105</v>
      </c>
    </row>
    <row r="19" spans="1:7" ht="21" customHeight="1">
      <c r="A19" s="65" t="s">
        <v>130</v>
      </c>
      <c r="B19" s="9">
        <v>2463</v>
      </c>
      <c r="C19" s="9">
        <v>3463</v>
      </c>
      <c r="D19" s="9">
        <v>2625</v>
      </c>
      <c r="E19" s="9">
        <f t="shared" si="0"/>
        <v>75.8</v>
      </c>
      <c r="F19" s="9">
        <v>7893</v>
      </c>
      <c r="G19" s="9">
        <f t="shared" si="1"/>
        <v>-66.74268339034587</v>
      </c>
    </row>
    <row r="20" spans="1:7" ht="21" customHeight="1">
      <c r="A20" s="65" t="s">
        <v>131</v>
      </c>
      <c r="B20" s="9">
        <v>539</v>
      </c>
      <c r="C20" s="9">
        <v>151</v>
      </c>
      <c r="D20" s="9">
        <v>1035</v>
      </c>
      <c r="E20" s="9">
        <f t="shared" si="0"/>
        <v>685.43</v>
      </c>
      <c r="F20" s="9">
        <v>1254</v>
      </c>
      <c r="G20" s="9">
        <f t="shared" si="1"/>
        <v>-17.464114832535884</v>
      </c>
    </row>
    <row r="21" spans="1:7" ht="21" customHeight="1">
      <c r="A21" s="65" t="s">
        <v>132</v>
      </c>
      <c r="B21" s="9"/>
      <c r="C21" s="9"/>
      <c r="D21" s="9"/>
      <c r="E21" s="9">
        <f t="shared" si="0"/>
      </c>
      <c r="F21" s="9">
        <v>398</v>
      </c>
      <c r="G21" s="9">
        <f t="shared" si="1"/>
        <v>-100</v>
      </c>
    </row>
    <row r="22" spans="1:7" ht="21" customHeight="1">
      <c r="A22" s="65" t="s">
        <v>133</v>
      </c>
      <c r="B22" s="9">
        <v>334</v>
      </c>
      <c r="C22" s="9">
        <v>375</v>
      </c>
      <c r="D22" s="9">
        <v>1250</v>
      </c>
      <c r="E22" s="9">
        <f t="shared" si="0"/>
        <v>333.33</v>
      </c>
      <c r="F22" s="9">
        <v>1048</v>
      </c>
      <c r="G22" s="9">
        <f t="shared" si="1"/>
        <v>19.27480916030534</v>
      </c>
    </row>
    <row r="23" spans="1:7" ht="21" customHeight="1">
      <c r="A23" s="65" t="s">
        <v>134</v>
      </c>
      <c r="B23" s="9">
        <v>8054</v>
      </c>
      <c r="C23" s="9">
        <v>7392</v>
      </c>
      <c r="D23" s="9">
        <v>7253</v>
      </c>
      <c r="E23" s="9">
        <f t="shared" si="0"/>
        <v>98.12</v>
      </c>
      <c r="F23" s="9">
        <v>8157</v>
      </c>
      <c r="G23" s="9">
        <f t="shared" si="1"/>
        <v>-11.082505823219321</v>
      </c>
    </row>
    <row r="24" spans="1:7" ht="21" customHeight="1">
      <c r="A24" s="65" t="s">
        <v>135</v>
      </c>
      <c r="B24" s="9">
        <v>238</v>
      </c>
      <c r="C24" s="9">
        <v>249</v>
      </c>
      <c r="D24" s="9">
        <v>1140</v>
      </c>
      <c r="E24" s="9">
        <f t="shared" si="0"/>
        <v>457.83</v>
      </c>
      <c r="F24" s="9">
        <v>1380</v>
      </c>
      <c r="G24" s="9">
        <f t="shared" si="1"/>
        <v>-17.391304347826086</v>
      </c>
    </row>
    <row r="25" spans="1:7" ht="21" customHeight="1">
      <c r="A25" s="65" t="s">
        <v>136</v>
      </c>
      <c r="B25" s="9">
        <v>1665</v>
      </c>
      <c r="C25" s="9">
        <v>1706</v>
      </c>
      <c r="D25" s="9"/>
      <c r="E25" s="9">
        <f t="shared" si="0"/>
        <v>0</v>
      </c>
      <c r="F25" s="9"/>
      <c r="G25" s="9">
        <f t="shared" si="1"/>
      </c>
    </row>
    <row r="26" spans="1:7" ht="21" customHeight="1">
      <c r="A26" s="22" t="s">
        <v>137</v>
      </c>
      <c r="B26" s="9"/>
      <c r="C26" s="9">
        <v>832</v>
      </c>
      <c r="D26" s="9">
        <v>173</v>
      </c>
      <c r="E26" s="9">
        <f t="shared" si="0"/>
        <v>20.79</v>
      </c>
      <c r="F26" s="9">
        <v>205</v>
      </c>
      <c r="G26" s="9">
        <f t="shared" si="1"/>
        <v>-15.609756097560975</v>
      </c>
    </row>
    <row r="27" spans="1:7" ht="21" customHeight="1">
      <c r="A27" s="22" t="s">
        <v>138</v>
      </c>
      <c r="B27" s="9">
        <v>2065</v>
      </c>
      <c r="C27" s="9">
        <v>1284</v>
      </c>
      <c r="D27" s="9">
        <v>719</v>
      </c>
      <c r="E27" s="9">
        <f t="shared" si="0"/>
        <v>56</v>
      </c>
      <c r="F27" s="9">
        <v>266</v>
      </c>
      <c r="G27" s="9">
        <f t="shared" si="1"/>
        <v>170.30075187969925</v>
      </c>
    </row>
    <row r="28" spans="1:7" ht="21" customHeight="1">
      <c r="A28" s="44" t="s">
        <v>46</v>
      </c>
      <c r="B28" s="45">
        <f>SUM(B29:B33)</f>
        <v>66753</v>
      </c>
      <c r="C28" s="45">
        <f>SUM(C29:C33)</f>
        <v>52484</v>
      </c>
      <c r="D28" s="45">
        <f>SUM(D29:D33)</f>
        <v>45649</v>
      </c>
      <c r="E28" s="45">
        <f t="shared" si="0"/>
        <v>86.98</v>
      </c>
      <c r="F28" s="45">
        <f>SUM(F29:F33)</f>
        <v>58774</v>
      </c>
      <c r="G28" s="45">
        <f t="shared" si="1"/>
        <v>-22.331302957089868</v>
      </c>
    </row>
    <row r="29" spans="1:7" ht="21" customHeight="1">
      <c r="A29" s="46" t="s">
        <v>139</v>
      </c>
      <c r="B29" s="9"/>
      <c r="C29" s="9">
        <v>13</v>
      </c>
      <c r="D29" s="9">
        <v>12</v>
      </c>
      <c r="E29" s="9">
        <f t="shared" si="0"/>
        <v>92.31</v>
      </c>
      <c r="F29" s="9">
        <v>8</v>
      </c>
      <c r="G29" s="9">
        <f t="shared" si="1"/>
        <v>50</v>
      </c>
    </row>
    <row r="30" spans="1:7" ht="21" customHeight="1">
      <c r="A30" s="46" t="s">
        <v>140</v>
      </c>
      <c r="B30" s="9">
        <v>66617</v>
      </c>
      <c r="C30" s="9">
        <v>51906</v>
      </c>
      <c r="D30" s="9">
        <v>44552</v>
      </c>
      <c r="E30" s="9">
        <f t="shared" si="0"/>
        <v>85.83</v>
      </c>
      <c r="F30" s="9">
        <v>58021</v>
      </c>
      <c r="G30" s="9">
        <f t="shared" si="1"/>
        <v>-23.214008720980335</v>
      </c>
    </row>
    <row r="31" spans="1:7" ht="21" customHeight="1">
      <c r="A31" s="46" t="s">
        <v>141</v>
      </c>
      <c r="B31" s="9">
        <v>49</v>
      </c>
      <c r="C31" s="9">
        <v>79</v>
      </c>
      <c r="D31" s="9">
        <v>4</v>
      </c>
      <c r="E31" s="9">
        <f t="shared" si="0"/>
        <v>5.06</v>
      </c>
      <c r="F31" s="9">
        <v>19</v>
      </c>
      <c r="G31" s="9">
        <f t="shared" si="1"/>
        <v>-78.94736842105263</v>
      </c>
    </row>
    <row r="32" spans="1:7" ht="21" customHeight="1">
      <c r="A32" s="46" t="s">
        <v>142</v>
      </c>
      <c r="B32" s="9">
        <v>87</v>
      </c>
      <c r="C32" s="9">
        <v>89</v>
      </c>
      <c r="D32" s="9">
        <v>1037</v>
      </c>
      <c r="E32" s="9">
        <f t="shared" si="0"/>
        <v>1165.17</v>
      </c>
      <c r="F32" s="9">
        <v>726</v>
      </c>
      <c r="G32" s="9">
        <f t="shared" si="1"/>
        <v>42.837465564738295</v>
      </c>
    </row>
    <row r="33" spans="1:7" ht="21" customHeight="1">
      <c r="A33" s="22" t="s">
        <v>143</v>
      </c>
      <c r="B33" s="9"/>
      <c r="C33" s="9">
        <v>397</v>
      </c>
      <c r="D33" s="9">
        <v>44</v>
      </c>
      <c r="E33" s="9">
        <f t="shared" si="0"/>
        <v>11.08</v>
      </c>
      <c r="F33" s="9"/>
      <c r="G33" s="2">
        <f t="shared" si="1"/>
      </c>
    </row>
  </sheetData>
  <sheetProtection/>
  <mergeCells count="2">
    <mergeCell ref="A2:G2"/>
    <mergeCell ref="A3:G3"/>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D369"/>
  <sheetViews>
    <sheetView showZeros="0" zoomScalePageLayoutView="0" workbookViewId="0" topLeftCell="A1">
      <selection activeCell="A1" sqref="A1"/>
    </sheetView>
  </sheetViews>
  <sheetFormatPr defaultColWidth="9.00390625" defaultRowHeight="14.25"/>
  <cols>
    <col min="1" max="1" width="43.625" style="129" customWidth="1"/>
    <col min="2" max="3" width="12.00390625" style="129" customWidth="1"/>
    <col min="4" max="4" width="11.50390625" style="129" customWidth="1"/>
    <col min="5" max="16384" width="9.00390625" style="129" customWidth="1"/>
  </cols>
  <sheetData>
    <row r="1" ht="14.25">
      <c r="A1" s="61"/>
    </row>
    <row r="2" spans="1:4" ht="22.5">
      <c r="A2" s="182" t="s">
        <v>702</v>
      </c>
      <c r="B2" s="182"/>
      <c r="C2" s="182"/>
      <c r="D2" s="182"/>
    </row>
    <row r="3" spans="1:4" ht="14.25">
      <c r="A3" s="183" t="s">
        <v>408</v>
      </c>
      <c r="B3" s="183"/>
      <c r="C3" s="183"/>
      <c r="D3" s="183"/>
    </row>
    <row r="4" spans="1:4" s="131" customFormat="1" ht="15" customHeight="1">
      <c r="A4" s="136" t="s">
        <v>409</v>
      </c>
      <c r="B4" s="136" t="s">
        <v>701</v>
      </c>
      <c r="C4" s="136" t="s">
        <v>410</v>
      </c>
      <c r="D4" s="136" t="s">
        <v>411</v>
      </c>
    </row>
    <row r="5" spans="1:4" s="131" customFormat="1" ht="15" customHeight="1">
      <c r="A5" s="130" t="s">
        <v>412</v>
      </c>
      <c r="B5" s="132">
        <v>170621.01</v>
      </c>
      <c r="C5" s="132">
        <v>69410.99</v>
      </c>
      <c r="D5" s="132">
        <v>101210.02</v>
      </c>
    </row>
    <row r="6" spans="1:4" s="131" customFormat="1" ht="15" customHeight="1">
      <c r="A6" s="133" t="s">
        <v>413</v>
      </c>
      <c r="B6" s="132">
        <v>16588.55</v>
      </c>
      <c r="C6" s="132">
        <v>7033.57</v>
      </c>
      <c r="D6" s="132">
        <v>9554.98</v>
      </c>
    </row>
    <row r="7" spans="1:4" s="131" customFormat="1" ht="15" customHeight="1">
      <c r="A7" s="134" t="s">
        <v>414</v>
      </c>
      <c r="B7" s="135">
        <v>442.91</v>
      </c>
      <c r="C7" s="135">
        <v>261.01</v>
      </c>
      <c r="D7" s="135">
        <v>181.9</v>
      </c>
    </row>
    <row r="8" spans="1:4" s="131" customFormat="1" ht="15" customHeight="1">
      <c r="A8" s="134" t="s">
        <v>415</v>
      </c>
      <c r="B8" s="135">
        <v>340.3</v>
      </c>
      <c r="C8" s="135">
        <v>219.4</v>
      </c>
      <c r="D8" s="135">
        <v>120.9</v>
      </c>
    </row>
    <row r="9" spans="1:4" s="131" customFormat="1" ht="15" customHeight="1">
      <c r="A9" s="134" t="s">
        <v>416</v>
      </c>
      <c r="B9" s="135">
        <v>36</v>
      </c>
      <c r="C9" s="135">
        <v>0</v>
      </c>
      <c r="D9" s="135">
        <v>36</v>
      </c>
    </row>
    <row r="10" spans="1:4" s="131" customFormat="1" ht="15" customHeight="1">
      <c r="A10" s="134" t="s">
        <v>417</v>
      </c>
      <c r="B10" s="135">
        <v>15</v>
      </c>
      <c r="C10" s="135">
        <v>0</v>
      </c>
      <c r="D10" s="135">
        <v>15</v>
      </c>
    </row>
    <row r="11" spans="1:4" s="131" customFormat="1" ht="15" customHeight="1">
      <c r="A11" s="134" t="s">
        <v>418</v>
      </c>
      <c r="B11" s="135">
        <v>10</v>
      </c>
      <c r="C11" s="135">
        <v>0</v>
      </c>
      <c r="D11" s="135">
        <v>10</v>
      </c>
    </row>
    <row r="12" spans="1:4" s="131" customFormat="1" ht="15" customHeight="1">
      <c r="A12" s="134" t="s">
        <v>419</v>
      </c>
      <c r="B12" s="135">
        <v>41.6</v>
      </c>
      <c r="C12" s="135">
        <v>41.6</v>
      </c>
      <c r="D12" s="135">
        <v>0</v>
      </c>
    </row>
    <row r="13" spans="1:4" s="131" customFormat="1" ht="15" customHeight="1">
      <c r="A13" s="134" t="s">
        <v>420</v>
      </c>
      <c r="B13" s="135">
        <v>306.51</v>
      </c>
      <c r="C13" s="135">
        <v>183.51</v>
      </c>
      <c r="D13" s="135">
        <v>123</v>
      </c>
    </row>
    <row r="14" spans="1:4" s="131" customFormat="1" ht="15" customHeight="1">
      <c r="A14" s="134" t="s">
        <v>415</v>
      </c>
      <c r="B14" s="135">
        <v>237.74</v>
      </c>
      <c r="C14" s="135">
        <v>154.74</v>
      </c>
      <c r="D14" s="135">
        <v>83</v>
      </c>
    </row>
    <row r="15" spans="1:4" s="131" customFormat="1" ht="15" customHeight="1">
      <c r="A15" s="134" t="s">
        <v>421</v>
      </c>
      <c r="B15" s="135">
        <v>33</v>
      </c>
      <c r="C15" s="135">
        <v>0</v>
      </c>
      <c r="D15" s="135">
        <v>33</v>
      </c>
    </row>
    <row r="16" spans="1:4" s="131" customFormat="1" ht="15" customHeight="1">
      <c r="A16" s="134" t="s">
        <v>422</v>
      </c>
      <c r="B16" s="135">
        <v>7</v>
      </c>
      <c r="C16" s="135">
        <v>0</v>
      </c>
      <c r="D16" s="135">
        <v>7</v>
      </c>
    </row>
    <row r="17" spans="1:4" s="131" customFormat="1" ht="15" customHeight="1">
      <c r="A17" s="134" t="s">
        <v>419</v>
      </c>
      <c r="B17" s="135">
        <v>28.77</v>
      </c>
      <c r="C17" s="135">
        <v>28.77</v>
      </c>
      <c r="D17" s="135">
        <v>0</v>
      </c>
    </row>
    <row r="18" spans="1:4" s="131" customFormat="1" ht="15" customHeight="1">
      <c r="A18" s="134" t="s">
        <v>423</v>
      </c>
      <c r="B18" s="135">
        <v>7381.64</v>
      </c>
      <c r="C18" s="135">
        <v>808.08</v>
      </c>
      <c r="D18" s="135">
        <v>6573.56</v>
      </c>
    </row>
    <row r="19" spans="1:4" s="131" customFormat="1" ht="15" customHeight="1">
      <c r="A19" s="134" t="s">
        <v>415</v>
      </c>
      <c r="B19" s="135">
        <v>1701.68</v>
      </c>
      <c r="C19" s="135">
        <v>449.36</v>
      </c>
      <c r="D19" s="135">
        <v>1252.32</v>
      </c>
    </row>
    <row r="20" spans="1:4" s="131" customFormat="1" ht="15" customHeight="1">
      <c r="A20" s="134" t="s">
        <v>424</v>
      </c>
      <c r="B20" s="135">
        <v>612.99</v>
      </c>
      <c r="C20" s="135">
        <v>0</v>
      </c>
      <c r="D20" s="135">
        <v>612.99</v>
      </c>
    </row>
    <row r="21" spans="1:4" s="131" customFormat="1" ht="15" customHeight="1">
      <c r="A21" s="134" t="s">
        <v>425</v>
      </c>
      <c r="B21" s="135">
        <v>38</v>
      </c>
      <c r="C21" s="135">
        <v>0</v>
      </c>
      <c r="D21" s="135">
        <v>38</v>
      </c>
    </row>
    <row r="22" spans="1:4" s="131" customFormat="1" ht="15" customHeight="1">
      <c r="A22" s="134" t="s">
        <v>419</v>
      </c>
      <c r="B22" s="135">
        <v>358.71</v>
      </c>
      <c r="C22" s="135">
        <v>358.71</v>
      </c>
      <c r="D22" s="135">
        <v>0</v>
      </c>
    </row>
    <row r="23" spans="1:4" s="131" customFormat="1" ht="15" customHeight="1">
      <c r="A23" s="134" t="s">
        <v>426</v>
      </c>
      <c r="B23" s="135">
        <v>4670.25</v>
      </c>
      <c r="C23" s="135">
        <v>0</v>
      </c>
      <c r="D23" s="135">
        <v>4670.25</v>
      </c>
    </row>
    <row r="24" spans="1:4" s="131" customFormat="1" ht="15" customHeight="1">
      <c r="A24" s="134" t="s">
        <v>427</v>
      </c>
      <c r="B24" s="135">
        <v>695.31</v>
      </c>
      <c r="C24" s="135">
        <v>496.71</v>
      </c>
      <c r="D24" s="135">
        <v>198.6</v>
      </c>
    </row>
    <row r="25" spans="1:4" s="131" customFormat="1" ht="15" customHeight="1">
      <c r="A25" s="134" t="s">
        <v>415</v>
      </c>
      <c r="B25" s="135">
        <v>360.43</v>
      </c>
      <c r="C25" s="135">
        <v>183.43</v>
      </c>
      <c r="D25" s="135">
        <v>177</v>
      </c>
    </row>
    <row r="26" spans="1:4" s="131" customFormat="1" ht="15" customHeight="1">
      <c r="A26" s="134" t="s">
        <v>419</v>
      </c>
      <c r="B26" s="135">
        <v>334.88</v>
      </c>
      <c r="C26" s="135">
        <v>313.28</v>
      </c>
      <c r="D26" s="135">
        <v>21.6</v>
      </c>
    </row>
    <row r="27" spans="1:4" s="131" customFormat="1" ht="15" customHeight="1">
      <c r="A27" s="134" t="s">
        <v>428</v>
      </c>
      <c r="B27" s="135">
        <v>242.26</v>
      </c>
      <c r="C27" s="135">
        <v>185.26</v>
      </c>
      <c r="D27" s="135">
        <v>57</v>
      </c>
    </row>
    <row r="28" spans="1:4" s="131" customFormat="1" ht="15" customHeight="1">
      <c r="A28" s="134" t="s">
        <v>415</v>
      </c>
      <c r="B28" s="135">
        <v>81.65</v>
      </c>
      <c r="C28" s="135">
        <v>81.65</v>
      </c>
      <c r="D28" s="135">
        <v>0</v>
      </c>
    </row>
    <row r="29" spans="1:4" s="131" customFormat="1" ht="15" customHeight="1">
      <c r="A29" s="134" t="s">
        <v>429</v>
      </c>
      <c r="B29" s="135">
        <v>27</v>
      </c>
      <c r="C29" s="135">
        <v>0</v>
      </c>
      <c r="D29" s="135">
        <v>27</v>
      </c>
    </row>
    <row r="30" spans="1:4" s="131" customFormat="1" ht="15" customHeight="1">
      <c r="A30" s="134" t="s">
        <v>430</v>
      </c>
      <c r="B30" s="135">
        <v>30</v>
      </c>
      <c r="C30" s="135">
        <v>0</v>
      </c>
      <c r="D30" s="135">
        <v>30</v>
      </c>
    </row>
    <row r="31" spans="1:4" s="131" customFormat="1" ht="15" customHeight="1">
      <c r="A31" s="134" t="s">
        <v>419</v>
      </c>
      <c r="B31" s="135">
        <v>103.61</v>
      </c>
      <c r="C31" s="135">
        <v>103.61</v>
      </c>
      <c r="D31" s="135">
        <v>0</v>
      </c>
    </row>
    <row r="32" spans="1:4" s="131" customFormat="1" ht="15" customHeight="1">
      <c r="A32" s="134" t="s">
        <v>431</v>
      </c>
      <c r="B32" s="135">
        <v>1252.49</v>
      </c>
      <c r="C32" s="135">
        <v>1135.49</v>
      </c>
      <c r="D32" s="135">
        <v>117</v>
      </c>
    </row>
    <row r="33" spans="1:4" s="131" customFormat="1" ht="15" customHeight="1">
      <c r="A33" s="134" t="s">
        <v>415</v>
      </c>
      <c r="B33" s="135">
        <v>245.84</v>
      </c>
      <c r="C33" s="135">
        <v>213.84</v>
      </c>
      <c r="D33" s="135">
        <v>32</v>
      </c>
    </row>
    <row r="34" spans="1:4" s="131" customFormat="1" ht="15" customHeight="1">
      <c r="A34" s="134" t="s">
        <v>432</v>
      </c>
      <c r="B34" s="135">
        <v>15</v>
      </c>
      <c r="C34" s="135">
        <v>0</v>
      </c>
      <c r="D34" s="135">
        <v>15</v>
      </c>
    </row>
    <row r="35" spans="1:4" s="131" customFormat="1" ht="15" customHeight="1">
      <c r="A35" s="134" t="s">
        <v>433</v>
      </c>
      <c r="B35" s="135">
        <v>15</v>
      </c>
      <c r="C35" s="135">
        <v>0</v>
      </c>
      <c r="D35" s="135">
        <v>15</v>
      </c>
    </row>
    <row r="36" spans="1:4" s="131" customFormat="1" ht="15" customHeight="1">
      <c r="A36" s="134" t="s">
        <v>434</v>
      </c>
      <c r="B36" s="135">
        <v>20</v>
      </c>
      <c r="C36" s="135">
        <v>0</v>
      </c>
      <c r="D36" s="135">
        <v>20</v>
      </c>
    </row>
    <row r="37" spans="1:4" s="131" customFormat="1" ht="15" customHeight="1">
      <c r="A37" s="134" t="s">
        <v>435</v>
      </c>
      <c r="B37" s="135">
        <v>20</v>
      </c>
      <c r="C37" s="135">
        <v>0</v>
      </c>
      <c r="D37" s="135">
        <v>20</v>
      </c>
    </row>
    <row r="38" spans="1:4" s="131" customFormat="1" ht="15" customHeight="1">
      <c r="A38" s="134" t="s">
        <v>419</v>
      </c>
      <c r="B38" s="135">
        <v>921.65</v>
      </c>
      <c r="C38" s="135">
        <v>921.65</v>
      </c>
      <c r="D38" s="135">
        <v>0</v>
      </c>
    </row>
    <row r="39" spans="1:4" s="131" customFormat="1" ht="15" customHeight="1">
      <c r="A39" s="134" t="s">
        <v>436</v>
      </c>
      <c r="B39" s="135">
        <v>15</v>
      </c>
      <c r="C39" s="135">
        <v>0</v>
      </c>
      <c r="D39" s="135">
        <v>15</v>
      </c>
    </row>
    <row r="40" spans="1:4" s="131" customFormat="1" ht="15" customHeight="1">
      <c r="A40" s="134" t="s">
        <v>437</v>
      </c>
      <c r="B40" s="135">
        <v>488.16</v>
      </c>
      <c r="C40" s="135">
        <v>331.96</v>
      </c>
      <c r="D40" s="135">
        <v>156.2</v>
      </c>
    </row>
    <row r="41" spans="1:4" s="131" customFormat="1" ht="15" customHeight="1">
      <c r="A41" s="134" t="s">
        <v>415</v>
      </c>
      <c r="B41" s="135">
        <v>187.68</v>
      </c>
      <c r="C41" s="135">
        <v>187.68</v>
      </c>
      <c r="D41" s="135">
        <v>0</v>
      </c>
    </row>
    <row r="42" spans="1:4" s="131" customFormat="1" ht="15" customHeight="1">
      <c r="A42" s="134" t="s">
        <v>438</v>
      </c>
      <c r="B42" s="135">
        <v>156.2</v>
      </c>
      <c r="C42" s="135">
        <v>0</v>
      </c>
      <c r="D42" s="135">
        <v>156.2</v>
      </c>
    </row>
    <row r="43" spans="1:4" s="131" customFormat="1" ht="15" customHeight="1">
      <c r="A43" s="134" t="s">
        <v>419</v>
      </c>
      <c r="B43" s="135">
        <v>144.28</v>
      </c>
      <c r="C43" s="135">
        <v>144.28</v>
      </c>
      <c r="D43" s="135">
        <v>0</v>
      </c>
    </row>
    <row r="44" spans="1:4" s="131" customFormat="1" ht="15" customHeight="1">
      <c r="A44" s="134" t="s">
        <v>439</v>
      </c>
      <c r="B44" s="135">
        <v>99.86</v>
      </c>
      <c r="C44" s="135">
        <v>83.86</v>
      </c>
      <c r="D44" s="135">
        <v>16</v>
      </c>
    </row>
    <row r="45" spans="1:4" s="131" customFormat="1" ht="15" customHeight="1">
      <c r="A45" s="134" t="s">
        <v>415</v>
      </c>
      <c r="B45" s="135">
        <v>61.97</v>
      </c>
      <c r="C45" s="135">
        <v>45.97</v>
      </c>
      <c r="D45" s="135">
        <v>16</v>
      </c>
    </row>
    <row r="46" spans="1:4" s="131" customFormat="1" ht="15" customHeight="1">
      <c r="A46" s="134" t="s">
        <v>419</v>
      </c>
      <c r="B46" s="135">
        <v>37.89</v>
      </c>
      <c r="C46" s="135">
        <v>37.89</v>
      </c>
      <c r="D46" s="135">
        <v>0</v>
      </c>
    </row>
    <row r="47" spans="1:4" s="131" customFormat="1" ht="15" customHeight="1">
      <c r="A47" s="134" t="s">
        <v>440</v>
      </c>
      <c r="B47" s="135">
        <v>1017.91</v>
      </c>
      <c r="C47" s="135">
        <v>375.39</v>
      </c>
      <c r="D47" s="135">
        <v>642.52</v>
      </c>
    </row>
    <row r="48" spans="1:4" s="131" customFormat="1" ht="15" customHeight="1">
      <c r="A48" s="134" t="s">
        <v>415</v>
      </c>
      <c r="B48" s="135">
        <v>859.91</v>
      </c>
      <c r="C48" s="135">
        <v>217.39</v>
      </c>
      <c r="D48" s="135">
        <v>642.52</v>
      </c>
    </row>
    <row r="49" spans="1:4" s="131" customFormat="1" ht="15" customHeight="1">
      <c r="A49" s="134" t="s">
        <v>419</v>
      </c>
      <c r="B49" s="135">
        <v>157.99</v>
      </c>
      <c r="C49" s="135">
        <v>157.99</v>
      </c>
      <c r="D49" s="135">
        <v>0</v>
      </c>
    </row>
    <row r="50" spans="1:4" s="131" customFormat="1" ht="15" customHeight="1">
      <c r="A50" s="134" t="s">
        <v>441</v>
      </c>
      <c r="B50" s="135">
        <v>393.92</v>
      </c>
      <c r="C50" s="135">
        <v>332.92</v>
      </c>
      <c r="D50" s="135">
        <v>61</v>
      </c>
    </row>
    <row r="51" spans="1:4" s="131" customFormat="1" ht="15" customHeight="1">
      <c r="A51" s="134" t="s">
        <v>415</v>
      </c>
      <c r="B51" s="135">
        <v>167.15</v>
      </c>
      <c r="C51" s="135">
        <v>116.15</v>
      </c>
      <c r="D51" s="135">
        <v>51</v>
      </c>
    </row>
    <row r="52" spans="1:4" s="131" customFormat="1" ht="15" customHeight="1">
      <c r="A52" s="134" t="s">
        <v>419</v>
      </c>
      <c r="B52" s="135">
        <v>226.77</v>
      </c>
      <c r="C52" s="135">
        <v>216.77</v>
      </c>
      <c r="D52" s="135">
        <v>10</v>
      </c>
    </row>
    <row r="53" spans="1:4" s="131" customFormat="1" ht="15" customHeight="1">
      <c r="A53" s="134" t="s">
        <v>442</v>
      </c>
      <c r="B53" s="135">
        <v>805.16</v>
      </c>
      <c r="C53" s="135">
        <v>728.06</v>
      </c>
      <c r="D53" s="135">
        <v>77.1</v>
      </c>
    </row>
    <row r="54" spans="1:4" s="131" customFormat="1" ht="15" customHeight="1">
      <c r="A54" s="134" t="s">
        <v>415</v>
      </c>
      <c r="B54" s="135">
        <v>724.37</v>
      </c>
      <c r="C54" s="135">
        <v>724.37</v>
      </c>
      <c r="D54" s="135">
        <v>0</v>
      </c>
    </row>
    <row r="55" spans="1:4" s="131" customFormat="1" ht="15" customHeight="1">
      <c r="A55" s="134" t="s">
        <v>443</v>
      </c>
      <c r="B55" s="135">
        <v>30.5</v>
      </c>
      <c r="C55" s="135">
        <v>0</v>
      </c>
      <c r="D55" s="135">
        <v>30.5</v>
      </c>
    </row>
    <row r="56" spans="1:4" s="131" customFormat="1" ht="15" customHeight="1">
      <c r="A56" s="134" t="s">
        <v>444</v>
      </c>
      <c r="B56" s="135">
        <v>13.6</v>
      </c>
      <c r="C56" s="135">
        <v>0</v>
      </c>
      <c r="D56" s="135">
        <v>13.6</v>
      </c>
    </row>
    <row r="57" spans="1:4" s="131" customFormat="1" ht="15" customHeight="1">
      <c r="A57" s="134" t="s">
        <v>445</v>
      </c>
      <c r="B57" s="135">
        <v>23</v>
      </c>
      <c r="C57" s="135">
        <v>0</v>
      </c>
      <c r="D57" s="135">
        <v>23</v>
      </c>
    </row>
    <row r="58" spans="1:4" s="131" customFormat="1" ht="15" customHeight="1">
      <c r="A58" s="134" t="s">
        <v>446</v>
      </c>
      <c r="B58" s="135">
        <v>10</v>
      </c>
      <c r="C58" s="135">
        <v>0</v>
      </c>
      <c r="D58" s="135">
        <v>10</v>
      </c>
    </row>
    <row r="59" spans="1:4" s="131" customFormat="1" ht="15" customHeight="1">
      <c r="A59" s="134" t="s">
        <v>419</v>
      </c>
      <c r="B59" s="135">
        <v>3.7</v>
      </c>
      <c r="C59" s="135">
        <v>3.7</v>
      </c>
      <c r="D59" s="135">
        <v>0</v>
      </c>
    </row>
    <row r="60" spans="1:4" s="131" customFormat="1" ht="15" customHeight="1">
      <c r="A60" s="134" t="s">
        <v>447</v>
      </c>
      <c r="B60" s="135">
        <v>354.46</v>
      </c>
      <c r="C60" s="135">
        <v>267.46</v>
      </c>
      <c r="D60" s="135">
        <v>87</v>
      </c>
    </row>
    <row r="61" spans="1:4" s="131" customFormat="1" ht="15" customHeight="1">
      <c r="A61" s="134" t="s">
        <v>448</v>
      </c>
      <c r="B61" s="135">
        <v>9</v>
      </c>
      <c r="C61" s="135">
        <v>0</v>
      </c>
      <c r="D61" s="135">
        <v>9</v>
      </c>
    </row>
    <row r="62" spans="1:4" s="131" customFormat="1" ht="15" customHeight="1">
      <c r="A62" s="134" t="s">
        <v>449</v>
      </c>
      <c r="B62" s="135">
        <v>78</v>
      </c>
      <c r="C62" s="135">
        <v>0</v>
      </c>
      <c r="D62" s="135">
        <v>78</v>
      </c>
    </row>
    <row r="63" spans="1:4" s="131" customFormat="1" ht="15" customHeight="1">
      <c r="A63" s="134" t="s">
        <v>419</v>
      </c>
      <c r="B63" s="135">
        <v>267.46</v>
      </c>
      <c r="C63" s="135">
        <v>267.46</v>
      </c>
      <c r="D63" s="135">
        <v>0</v>
      </c>
    </row>
    <row r="64" spans="1:4" s="131" customFormat="1" ht="15" customHeight="1">
      <c r="A64" s="134" t="s">
        <v>450</v>
      </c>
      <c r="B64" s="135">
        <v>37.87</v>
      </c>
      <c r="C64" s="135">
        <v>24.87</v>
      </c>
      <c r="D64" s="135">
        <v>13</v>
      </c>
    </row>
    <row r="65" spans="1:4" s="131" customFormat="1" ht="15" customHeight="1">
      <c r="A65" s="134" t="s">
        <v>415</v>
      </c>
      <c r="B65" s="135">
        <v>33.68</v>
      </c>
      <c r="C65" s="135">
        <v>20.68</v>
      </c>
      <c r="D65" s="135">
        <v>13</v>
      </c>
    </row>
    <row r="66" spans="1:4" s="131" customFormat="1" ht="15" customHeight="1">
      <c r="A66" s="134" t="s">
        <v>419</v>
      </c>
      <c r="B66" s="135">
        <v>4.2</v>
      </c>
      <c r="C66" s="135">
        <v>4.2</v>
      </c>
      <c r="D66" s="135">
        <v>0</v>
      </c>
    </row>
    <row r="67" spans="1:4" s="131" customFormat="1" ht="15" customHeight="1">
      <c r="A67" s="134" t="s">
        <v>451</v>
      </c>
      <c r="B67" s="135">
        <v>117.49</v>
      </c>
      <c r="C67" s="135">
        <v>103.49</v>
      </c>
      <c r="D67" s="135">
        <v>14</v>
      </c>
    </row>
    <row r="68" spans="1:4" s="131" customFormat="1" ht="15" customHeight="1">
      <c r="A68" s="134" t="s">
        <v>415</v>
      </c>
      <c r="B68" s="135">
        <v>55.71</v>
      </c>
      <c r="C68" s="135">
        <v>55.71</v>
      </c>
      <c r="D68" s="135">
        <v>0</v>
      </c>
    </row>
    <row r="69" spans="1:4" s="131" customFormat="1" ht="15" customHeight="1">
      <c r="A69" s="134" t="s">
        <v>452</v>
      </c>
      <c r="B69" s="135">
        <v>14</v>
      </c>
      <c r="C69" s="135">
        <v>0</v>
      </c>
      <c r="D69" s="135">
        <v>14</v>
      </c>
    </row>
    <row r="70" spans="1:4" s="131" customFormat="1" ht="15" customHeight="1">
      <c r="A70" s="134" t="s">
        <v>453</v>
      </c>
      <c r="B70" s="135">
        <v>47.78</v>
      </c>
      <c r="C70" s="135">
        <v>47.78</v>
      </c>
      <c r="D70" s="135">
        <v>0</v>
      </c>
    </row>
    <row r="71" spans="1:4" s="131" customFormat="1" ht="15" customHeight="1">
      <c r="A71" s="134" t="s">
        <v>454</v>
      </c>
      <c r="B71" s="135">
        <v>35.38</v>
      </c>
      <c r="C71" s="135">
        <v>29.38</v>
      </c>
      <c r="D71" s="135">
        <v>6</v>
      </c>
    </row>
    <row r="72" spans="1:4" s="131" customFormat="1" ht="15" customHeight="1">
      <c r="A72" s="134" t="s">
        <v>415</v>
      </c>
      <c r="B72" s="135">
        <v>26.91</v>
      </c>
      <c r="C72" s="135">
        <v>20.91</v>
      </c>
      <c r="D72" s="135">
        <v>6</v>
      </c>
    </row>
    <row r="73" spans="1:4" s="131" customFormat="1" ht="15" customHeight="1">
      <c r="A73" s="134" t="s">
        <v>419</v>
      </c>
      <c r="B73" s="135">
        <v>8.46</v>
      </c>
      <c r="C73" s="135">
        <v>8.46</v>
      </c>
      <c r="D73" s="135">
        <v>0</v>
      </c>
    </row>
    <row r="74" spans="1:4" s="131" customFormat="1" ht="15" customHeight="1">
      <c r="A74" s="134" t="s">
        <v>455</v>
      </c>
      <c r="B74" s="135">
        <v>293.22</v>
      </c>
      <c r="C74" s="135">
        <v>243.22</v>
      </c>
      <c r="D74" s="135">
        <v>50</v>
      </c>
    </row>
    <row r="75" spans="1:4" s="131" customFormat="1" ht="15" customHeight="1">
      <c r="A75" s="134" t="s">
        <v>415</v>
      </c>
      <c r="B75" s="135">
        <v>154.69</v>
      </c>
      <c r="C75" s="135">
        <v>104.69</v>
      </c>
      <c r="D75" s="135">
        <v>50</v>
      </c>
    </row>
    <row r="76" spans="1:4" s="131" customFormat="1" ht="15" customHeight="1">
      <c r="A76" s="134" t="s">
        <v>419</v>
      </c>
      <c r="B76" s="135">
        <v>138.52</v>
      </c>
      <c r="C76" s="135">
        <v>138.52</v>
      </c>
      <c r="D76" s="135">
        <v>0</v>
      </c>
    </row>
    <row r="77" spans="1:4" s="131" customFormat="1" ht="15" customHeight="1">
      <c r="A77" s="134" t="s">
        <v>456</v>
      </c>
      <c r="B77" s="135">
        <v>603.15</v>
      </c>
      <c r="C77" s="135">
        <v>316.65</v>
      </c>
      <c r="D77" s="135">
        <v>286.5</v>
      </c>
    </row>
    <row r="78" spans="1:4" s="131" customFormat="1" ht="15" customHeight="1">
      <c r="A78" s="134" t="s">
        <v>415</v>
      </c>
      <c r="B78" s="135">
        <v>545.73</v>
      </c>
      <c r="C78" s="135">
        <v>259.23</v>
      </c>
      <c r="D78" s="135">
        <v>286.5</v>
      </c>
    </row>
    <row r="79" spans="1:4" s="131" customFormat="1" ht="15" customHeight="1">
      <c r="A79" s="134" t="s">
        <v>419</v>
      </c>
      <c r="B79" s="135">
        <v>57.42</v>
      </c>
      <c r="C79" s="135">
        <v>57.42</v>
      </c>
      <c r="D79" s="135">
        <v>0</v>
      </c>
    </row>
    <row r="80" spans="1:4" s="131" customFormat="1" ht="15" customHeight="1">
      <c r="A80" s="134" t="s">
        <v>457</v>
      </c>
      <c r="B80" s="135">
        <v>512.2</v>
      </c>
      <c r="C80" s="135">
        <v>261.1</v>
      </c>
      <c r="D80" s="135">
        <v>251.1</v>
      </c>
    </row>
    <row r="81" spans="1:4" s="131" customFormat="1" ht="15" customHeight="1">
      <c r="A81" s="134" t="s">
        <v>415</v>
      </c>
      <c r="B81" s="135">
        <v>182.53</v>
      </c>
      <c r="C81" s="135">
        <v>146.43</v>
      </c>
      <c r="D81" s="135">
        <v>36.1</v>
      </c>
    </row>
    <row r="82" spans="1:4" s="131" customFormat="1" ht="15" customHeight="1">
      <c r="A82" s="134" t="s">
        <v>419</v>
      </c>
      <c r="B82" s="135">
        <v>114.67</v>
      </c>
      <c r="C82" s="135">
        <v>114.67</v>
      </c>
      <c r="D82" s="135">
        <v>0</v>
      </c>
    </row>
    <row r="83" spans="1:4" s="131" customFormat="1" ht="15" customHeight="1">
      <c r="A83" s="134" t="s">
        <v>458</v>
      </c>
      <c r="B83" s="135">
        <v>215</v>
      </c>
      <c r="C83" s="135">
        <v>0</v>
      </c>
      <c r="D83" s="135">
        <v>215</v>
      </c>
    </row>
    <row r="84" spans="1:4" s="131" customFormat="1" ht="15" customHeight="1">
      <c r="A84" s="134" t="s">
        <v>459</v>
      </c>
      <c r="B84" s="135">
        <v>229.73</v>
      </c>
      <c r="C84" s="135">
        <v>182.63</v>
      </c>
      <c r="D84" s="135">
        <v>47.1</v>
      </c>
    </row>
    <row r="85" spans="1:4" s="131" customFormat="1" ht="15" customHeight="1">
      <c r="A85" s="134" t="s">
        <v>415</v>
      </c>
      <c r="B85" s="135">
        <v>132.51</v>
      </c>
      <c r="C85" s="135">
        <v>85.41</v>
      </c>
      <c r="D85" s="135">
        <v>47.1</v>
      </c>
    </row>
    <row r="86" spans="1:4" s="131" customFormat="1" ht="15" customHeight="1">
      <c r="A86" s="134" t="s">
        <v>419</v>
      </c>
      <c r="B86" s="135">
        <v>97.22</v>
      </c>
      <c r="C86" s="135">
        <v>97.22</v>
      </c>
      <c r="D86" s="135">
        <v>0</v>
      </c>
    </row>
    <row r="87" spans="1:4" s="131" customFormat="1" ht="15" customHeight="1">
      <c r="A87" s="134" t="s">
        <v>460</v>
      </c>
      <c r="B87" s="135">
        <v>144.56</v>
      </c>
      <c r="C87" s="135">
        <v>65.46</v>
      </c>
      <c r="D87" s="135">
        <v>79.1</v>
      </c>
    </row>
    <row r="88" spans="1:4" s="131" customFormat="1" ht="15" customHeight="1">
      <c r="A88" s="134" t="s">
        <v>415</v>
      </c>
      <c r="B88" s="135">
        <v>125.12</v>
      </c>
      <c r="C88" s="135">
        <v>46.02</v>
      </c>
      <c r="D88" s="135">
        <v>79.1</v>
      </c>
    </row>
    <row r="89" spans="1:4" s="131" customFormat="1" ht="15" customHeight="1">
      <c r="A89" s="134" t="s">
        <v>419</v>
      </c>
      <c r="B89" s="135">
        <v>19.44</v>
      </c>
      <c r="C89" s="135">
        <v>19.44</v>
      </c>
      <c r="D89" s="135">
        <v>0</v>
      </c>
    </row>
    <row r="90" spans="1:4" s="131" customFormat="1" ht="15" customHeight="1">
      <c r="A90" s="134" t="s">
        <v>461</v>
      </c>
      <c r="B90" s="135">
        <v>878.89</v>
      </c>
      <c r="C90" s="135">
        <v>509.59</v>
      </c>
      <c r="D90" s="135">
        <v>369.3</v>
      </c>
    </row>
    <row r="91" spans="1:4" s="131" customFormat="1" ht="15" customHeight="1">
      <c r="A91" s="134" t="s">
        <v>415</v>
      </c>
      <c r="B91" s="135">
        <v>665.29</v>
      </c>
      <c r="C91" s="135">
        <v>295.99</v>
      </c>
      <c r="D91" s="135">
        <v>369.3</v>
      </c>
    </row>
    <row r="92" spans="1:4" s="131" customFormat="1" ht="15" customHeight="1">
      <c r="A92" s="134" t="s">
        <v>419</v>
      </c>
      <c r="B92" s="135">
        <v>213.59</v>
      </c>
      <c r="C92" s="135">
        <v>213.59</v>
      </c>
      <c r="D92" s="135">
        <v>0</v>
      </c>
    </row>
    <row r="93" spans="1:4" s="131" customFormat="1" ht="15" customHeight="1">
      <c r="A93" s="134" t="s">
        <v>462</v>
      </c>
      <c r="B93" s="135">
        <v>255.49</v>
      </c>
      <c r="C93" s="135">
        <v>107.49</v>
      </c>
      <c r="D93" s="135">
        <v>148</v>
      </c>
    </row>
    <row r="94" spans="1:4" s="131" customFormat="1" ht="15" customHeight="1">
      <c r="A94" s="134" t="s">
        <v>463</v>
      </c>
      <c r="B94" s="135">
        <v>255.49</v>
      </c>
      <c r="C94" s="135">
        <v>107.49</v>
      </c>
      <c r="D94" s="135">
        <v>148</v>
      </c>
    </row>
    <row r="95" spans="1:4" s="131" customFormat="1" ht="15" customHeight="1">
      <c r="A95" s="133" t="s">
        <v>464</v>
      </c>
      <c r="B95" s="132">
        <v>9794.92</v>
      </c>
      <c r="C95" s="132">
        <v>3619.14</v>
      </c>
      <c r="D95" s="132">
        <v>6175.78</v>
      </c>
    </row>
    <row r="96" spans="1:4" s="131" customFormat="1" ht="15" customHeight="1">
      <c r="A96" s="134" t="s">
        <v>465</v>
      </c>
      <c r="B96" s="135">
        <v>5492.08</v>
      </c>
      <c r="C96" s="135">
        <v>2165.43</v>
      </c>
      <c r="D96" s="135">
        <v>3326.65</v>
      </c>
    </row>
    <row r="97" spans="1:4" s="131" customFormat="1" ht="15" customHeight="1">
      <c r="A97" s="134" t="s">
        <v>415</v>
      </c>
      <c r="B97" s="135">
        <v>2160.36</v>
      </c>
      <c r="C97" s="135">
        <v>1827.55</v>
      </c>
      <c r="D97" s="135">
        <v>332.81</v>
      </c>
    </row>
    <row r="98" spans="1:4" s="131" customFormat="1" ht="15" customHeight="1">
      <c r="A98" s="134" t="s">
        <v>443</v>
      </c>
      <c r="B98" s="135">
        <v>1394</v>
      </c>
      <c r="C98" s="135">
        <v>0</v>
      </c>
      <c r="D98" s="135">
        <v>1394</v>
      </c>
    </row>
    <row r="99" spans="1:4" s="131" customFormat="1" ht="15" customHeight="1">
      <c r="A99" s="134" t="s">
        <v>466</v>
      </c>
      <c r="B99" s="135">
        <v>914.1</v>
      </c>
      <c r="C99" s="135">
        <v>0</v>
      </c>
      <c r="D99" s="135">
        <v>914.1</v>
      </c>
    </row>
    <row r="100" spans="1:4" s="131" customFormat="1" ht="15" customHeight="1">
      <c r="A100" s="134" t="s">
        <v>467</v>
      </c>
      <c r="B100" s="135">
        <v>355.34</v>
      </c>
      <c r="C100" s="135">
        <v>0</v>
      </c>
      <c r="D100" s="135">
        <v>355.34</v>
      </c>
    </row>
    <row r="101" spans="1:4" s="131" customFormat="1" ht="15" customHeight="1">
      <c r="A101" s="134" t="s">
        <v>468</v>
      </c>
      <c r="B101" s="135">
        <v>5</v>
      </c>
      <c r="C101" s="135">
        <v>0</v>
      </c>
      <c r="D101" s="135">
        <v>5</v>
      </c>
    </row>
    <row r="102" spans="1:4" s="131" customFormat="1" ht="15" customHeight="1">
      <c r="A102" s="134" t="s">
        <v>469</v>
      </c>
      <c r="B102" s="135">
        <v>85.7</v>
      </c>
      <c r="C102" s="135">
        <v>0</v>
      </c>
      <c r="D102" s="135">
        <v>85.7</v>
      </c>
    </row>
    <row r="103" spans="1:4" s="131" customFormat="1" ht="15" customHeight="1">
      <c r="A103" s="134" t="s">
        <v>419</v>
      </c>
      <c r="B103" s="135">
        <v>337.87</v>
      </c>
      <c r="C103" s="135">
        <v>337.87</v>
      </c>
      <c r="D103" s="135">
        <v>0</v>
      </c>
    </row>
    <row r="104" spans="1:4" s="131" customFormat="1" ht="15" customHeight="1">
      <c r="A104" s="134" t="s">
        <v>470</v>
      </c>
      <c r="B104" s="135">
        <v>239.7</v>
      </c>
      <c r="C104" s="135">
        <v>0</v>
      </c>
      <c r="D104" s="135">
        <v>239.7</v>
      </c>
    </row>
    <row r="105" spans="1:4" s="131" customFormat="1" ht="15" customHeight="1">
      <c r="A105" s="134" t="s">
        <v>471</v>
      </c>
      <c r="B105" s="135">
        <v>1285.28</v>
      </c>
      <c r="C105" s="135">
        <v>606.76</v>
      </c>
      <c r="D105" s="135">
        <v>678.52</v>
      </c>
    </row>
    <row r="106" spans="1:4" s="131" customFormat="1" ht="15" customHeight="1">
      <c r="A106" s="134" t="s">
        <v>415</v>
      </c>
      <c r="B106" s="135">
        <v>953.17</v>
      </c>
      <c r="C106" s="135">
        <v>489.65</v>
      </c>
      <c r="D106" s="135">
        <v>463.52</v>
      </c>
    </row>
    <row r="107" spans="1:4" s="131" customFormat="1" ht="15" customHeight="1">
      <c r="A107" s="134" t="s">
        <v>443</v>
      </c>
      <c r="B107" s="135">
        <v>215</v>
      </c>
      <c r="C107" s="135">
        <v>0</v>
      </c>
      <c r="D107" s="135">
        <v>215</v>
      </c>
    </row>
    <row r="108" spans="1:4" s="131" customFormat="1" ht="15" customHeight="1">
      <c r="A108" s="134" t="s">
        <v>419</v>
      </c>
      <c r="B108" s="135">
        <v>117.11</v>
      </c>
      <c r="C108" s="135">
        <v>117.11</v>
      </c>
      <c r="D108" s="135">
        <v>0</v>
      </c>
    </row>
    <row r="109" spans="1:4" s="131" customFormat="1" ht="15" customHeight="1">
      <c r="A109" s="134" t="s">
        <v>472</v>
      </c>
      <c r="B109" s="135">
        <v>2636.81</v>
      </c>
      <c r="C109" s="135">
        <v>549.2</v>
      </c>
      <c r="D109" s="135">
        <v>2087.61</v>
      </c>
    </row>
    <row r="110" spans="1:4" s="131" customFormat="1" ht="15" customHeight="1">
      <c r="A110" s="134" t="s">
        <v>415</v>
      </c>
      <c r="B110" s="135">
        <v>1411.59</v>
      </c>
      <c r="C110" s="135">
        <v>505.88</v>
      </c>
      <c r="D110" s="135">
        <v>905.71</v>
      </c>
    </row>
    <row r="111" spans="1:4" s="131" customFormat="1" ht="15" customHeight="1">
      <c r="A111" s="134" t="s">
        <v>473</v>
      </c>
      <c r="B111" s="135">
        <v>264</v>
      </c>
      <c r="C111" s="135">
        <v>0</v>
      </c>
      <c r="D111" s="135">
        <v>264</v>
      </c>
    </row>
    <row r="112" spans="1:4" s="131" customFormat="1" ht="15" customHeight="1">
      <c r="A112" s="134" t="s">
        <v>474</v>
      </c>
      <c r="B112" s="135">
        <v>877</v>
      </c>
      <c r="C112" s="135">
        <v>0</v>
      </c>
      <c r="D112" s="135">
        <v>877</v>
      </c>
    </row>
    <row r="113" spans="1:4" s="131" customFormat="1" ht="15" customHeight="1">
      <c r="A113" s="134" t="s">
        <v>419</v>
      </c>
      <c r="B113" s="135">
        <v>84.22</v>
      </c>
      <c r="C113" s="135">
        <v>43.32</v>
      </c>
      <c r="D113" s="135">
        <v>40.9</v>
      </c>
    </row>
    <row r="114" spans="1:4" s="131" customFormat="1" ht="15" customHeight="1">
      <c r="A114" s="134" t="s">
        <v>475</v>
      </c>
      <c r="B114" s="135">
        <v>380.75</v>
      </c>
      <c r="C114" s="135">
        <v>297.75</v>
      </c>
      <c r="D114" s="135">
        <v>83</v>
      </c>
    </row>
    <row r="115" spans="1:4" s="131" customFormat="1" ht="15" customHeight="1">
      <c r="A115" s="134" t="s">
        <v>415</v>
      </c>
      <c r="B115" s="135">
        <v>172.04</v>
      </c>
      <c r="C115" s="135">
        <v>172.04</v>
      </c>
      <c r="D115" s="135">
        <v>0</v>
      </c>
    </row>
    <row r="116" spans="1:4" s="131" customFormat="1" ht="15" customHeight="1">
      <c r="A116" s="134" t="s">
        <v>476</v>
      </c>
      <c r="B116" s="135">
        <v>49</v>
      </c>
      <c r="C116" s="135">
        <v>0</v>
      </c>
      <c r="D116" s="135">
        <v>49</v>
      </c>
    </row>
    <row r="117" spans="1:4" s="131" customFormat="1" ht="15" customHeight="1">
      <c r="A117" s="134" t="s">
        <v>477</v>
      </c>
      <c r="B117" s="135">
        <v>4</v>
      </c>
      <c r="C117" s="135">
        <v>0</v>
      </c>
      <c r="D117" s="135">
        <v>4</v>
      </c>
    </row>
    <row r="118" spans="1:4" s="131" customFormat="1" ht="15" customHeight="1">
      <c r="A118" s="134" t="s">
        <v>478</v>
      </c>
      <c r="B118" s="135">
        <v>15</v>
      </c>
      <c r="C118" s="135">
        <v>0</v>
      </c>
      <c r="D118" s="135">
        <v>15</v>
      </c>
    </row>
    <row r="119" spans="1:4" s="131" customFormat="1" ht="15" customHeight="1">
      <c r="A119" s="134" t="s">
        <v>479</v>
      </c>
      <c r="B119" s="135">
        <v>10</v>
      </c>
      <c r="C119" s="135">
        <v>0</v>
      </c>
      <c r="D119" s="135">
        <v>10</v>
      </c>
    </row>
    <row r="120" spans="1:4" s="131" customFormat="1" ht="15" customHeight="1">
      <c r="A120" s="134" t="s">
        <v>480</v>
      </c>
      <c r="B120" s="135">
        <v>5</v>
      </c>
      <c r="C120" s="135">
        <v>0</v>
      </c>
      <c r="D120" s="135">
        <v>5</v>
      </c>
    </row>
    <row r="121" spans="1:4" s="131" customFormat="1" ht="15" customHeight="1">
      <c r="A121" s="134" t="s">
        <v>419</v>
      </c>
      <c r="B121" s="135">
        <v>125.7</v>
      </c>
      <c r="C121" s="135">
        <v>125.7</v>
      </c>
      <c r="D121" s="135">
        <v>0</v>
      </c>
    </row>
    <row r="122" spans="1:4" s="131" customFormat="1" ht="15" customHeight="1">
      <c r="A122" s="133" t="s">
        <v>481</v>
      </c>
      <c r="B122" s="132">
        <v>42988.45</v>
      </c>
      <c r="C122" s="132">
        <v>26855.82</v>
      </c>
      <c r="D122" s="132">
        <v>16132.63</v>
      </c>
    </row>
    <row r="123" spans="1:4" s="131" customFormat="1" ht="15" customHeight="1">
      <c r="A123" s="134" t="s">
        <v>482</v>
      </c>
      <c r="B123" s="135">
        <v>624.94</v>
      </c>
      <c r="C123" s="135">
        <v>450.94</v>
      </c>
      <c r="D123" s="135">
        <v>174</v>
      </c>
    </row>
    <row r="124" spans="1:4" s="131" customFormat="1" ht="15" customHeight="1">
      <c r="A124" s="134" t="s">
        <v>415</v>
      </c>
      <c r="B124" s="135">
        <v>100.34</v>
      </c>
      <c r="C124" s="135">
        <v>100.34</v>
      </c>
      <c r="D124" s="135">
        <v>0</v>
      </c>
    </row>
    <row r="125" spans="1:4" s="131" customFormat="1" ht="15" customHeight="1">
      <c r="A125" s="134" t="s">
        <v>483</v>
      </c>
      <c r="B125" s="135">
        <v>524.6</v>
      </c>
      <c r="C125" s="135">
        <v>350.6</v>
      </c>
      <c r="D125" s="135">
        <v>174</v>
      </c>
    </row>
    <row r="126" spans="1:4" s="131" customFormat="1" ht="15" customHeight="1">
      <c r="A126" s="134" t="s">
        <v>484</v>
      </c>
      <c r="B126" s="135">
        <v>38643.46</v>
      </c>
      <c r="C126" s="135">
        <v>24431.83</v>
      </c>
      <c r="D126" s="135">
        <v>14211.63</v>
      </c>
    </row>
    <row r="127" spans="1:4" s="131" customFormat="1" ht="15" customHeight="1">
      <c r="A127" s="134" t="s">
        <v>485</v>
      </c>
      <c r="B127" s="135">
        <v>527.47</v>
      </c>
      <c r="C127" s="135">
        <v>188.67</v>
      </c>
      <c r="D127" s="135">
        <v>338.8</v>
      </c>
    </row>
    <row r="128" spans="1:4" s="131" customFormat="1" ht="15" customHeight="1">
      <c r="A128" s="134" t="s">
        <v>486</v>
      </c>
      <c r="B128" s="135">
        <v>21105.43</v>
      </c>
      <c r="C128" s="135">
        <v>13538.78</v>
      </c>
      <c r="D128" s="135">
        <v>7566.65</v>
      </c>
    </row>
    <row r="129" spans="1:4" s="131" customFormat="1" ht="15" customHeight="1">
      <c r="A129" s="134" t="s">
        <v>487</v>
      </c>
      <c r="B129" s="135">
        <v>13601.63</v>
      </c>
      <c r="C129" s="135">
        <v>8905.28</v>
      </c>
      <c r="D129" s="135">
        <v>4696.35</v>
      </c>
    </row>
    <row r="130" spans="1:4" s="131" customFormat="1" ht="15" customHeight="1">
      <c r="A130" s="134" t="s">
        <v>488</v>
      </c>
      <c r="B130" s="135">
        <v>3294.93</v>
      </c>
      <c r="C130" s="135">
        <v>1799.1</v>
      </c>
      <c r="D130" s="135">
        <v>1495.83</v>
      </c>
    </row>
    <row r="131" spans="1:4" s="131" customFormat="1" ht="15" customHeight="1">
      <c r="A131" s="134" t="s">
        <v>489</v>
      </c>
      <c r="B131" s="135">
        <v>114</v>
      </c>
      <c r="C131" s="135">
        <v>0</v>
      </c>
      <c r="D131" s="135">
        <v>114</v>
      </c>
    </row>
    <row r="132" spans="1:4" s="131" customFormat="1" ht="15" customHeight="1">
      <c r="A132" s="134" t="s">
        <v>490</v>
      </c>
      <c r="B132" s="135">
        <v>2405.93</v>
      </c>
      <c r="C132" s="135">
        <v>1497.93</v>
      </c>
      <c r="D132" s="135">
        <v>908</v>
      </c>
    </row>
    <row r="133" spans="1:4" s="131" customFormat="1" ht="15" customHeight="1">
      <c r="A133" s="134" t="s">
        <v>491</v>
      </c>
      <c r="B133" s="135">
        <v>2405.93</v>
      </c>
      <c r="C133" s="135">
        <v>1497.93</v>
      </c>
      <c r="D133" s="135">
        <v>908</v>
      </c>
    </row>
    <row r="134" spans="1:4" s="131" customFormat="1" ht="15" customHeight="1">
      <c r="A134" s="134" t="s">
        <v>492</v>
      </c>
      <c r="B134" s="135">
        <v>56.89</v>
      </c>
      <c r="C134" s="135">
        <v>56.89</v>
      </c>
      <c r="D134" s="135">
        <v>0</v>
      </c>
    </row>
    <row r="135" spans="1:4" s="131" customFormat="1" ht="15" customHeight="1">
      <c r="A135" s="134" t="s">
        <v>493</v>
      </c>
      <c r="B135" s="135">
        <v>56.89</v>
      </c>
      <c r="C135" s="135">
        <v>56.89</v>
      </c>
      <c r="D135" s="135">
        <v>0</v>
      </c>
    </row>
    <row r="136" spans="1:4" s="131" customFormat="1" ht="15" customHeight="1">
      <c r="A136" s="134" t="s">
        <v>494</v>
      </c>
      <c r="B136" s="135">
        <v>450.23</v>
      </c>
      <c r="C136" s="135">
        <v>418.23</v>
      </c>
      <c r="D136" s="135">
        <v>32</v>
      </c>
    </row>
    <row r="137" spans="1:4" s="131" customFormat="1" ht="15" customHeight="1">
      <c r="A137" s="134" t="s">
        <v>495</v>
      </c>
      <c r="B137" s="135">
        <v>183.63</v>
      </c>
      <c r="C137" s="135">
        <v>183.63</v>
      </c>
      <c r="D137" s="135">
        <v>0</v>
      </c>
    </row>
    <row r="138" spans="1:4" s="131" customFormat="1" ht="15" customHeight="1">
      <c r="A138" s="134" t="s">
        <v>496</v>
      </c>
      <c r="B138" s="135">
        <v>266.6</v>
      </c>
      <c r="C138" s="135">
        <v>234.6</v>
      </c>
      <c r="D138" s="135">
        <v>32</v>
      </c>
    </row>
    <row r="139" spans="1:4" s="131" customFormat="1" ht="15" customHeight="1">
      <c r="A139" s="134" t="s">
        <v>497</v>
      </c>
      <c r="B139" s="135">
        <v>807</v>
      </c>
      <c r="C139" s="135">
        <v>0</v>
      </c>
      <c r="D139" s="135">
        <v>807</v>
      </c>
    </row>
    <row r="140" spans="1:4" s="131" customFormat="1" ht="15" customHeight="1">
      <c r="A140" s="134" t="s">
        <v>498</v>
      </c>
      <c r="B140" s="135">
        <v>581</v>
      </c>
      <c r="C140" s="135">
        <v>0</v>
      </c>
      <c r="D140" s="135">
        <v>581</v>
      </c>
    </row>
    <row r="141" spans="1:4" s="131" customFormat="1" ht="15" customHeight="1">
      <c r="A141" s="134" t="s">
        <v>499</v>
      </c>
      <c r="B141" s="135">
        <v>226</v>
      </c>
      <c r="C141" s="135">
        <v>0</v>
      </c>
      <c r="D141" s="135">
        <v>226</v>
      </c>
    </row>
    <row r="142" spans="1:4" s="131" customFormat="1" ht="15" customHeight="1">
      <c r="A142" s="133" t="s">
        <v>500</v>
      </c>
      <c r="B142" s="132">
        <v>326.6</v>
      </c>
      <c r="C142" s="132">
        <v>255.1</v>
      </c>
      <c r="D142" s="132">
        <v>71.5</v>
      </c>
    </row>
    <row r="143" spans="1:4" s="131" customFormat="1" ht="15" customHeight="1">
      <c r="A143" s="134" t="s">
        <v>501</v>
      </c>
      <c r="B143" s="135">
        <v>149.06</v>
      </c>
      <c r="C143" s="135">
        <v>149.06</v>
      </c>
      <c r="D143" s="135">
        <v>0</v>
      </c>
    </row>
    <row r="144" spans="1:4" s="131" customFormat="1" ht="15" customHeight="1">
      <c r="A144" s="134" t="s">
        <v>415</v>
      </c>
      <c r="B144" s="135">
        <v>97.41</v>
      </c>
      <c r="C144" s="135">
        <v>97.41</v>
      </c>
      <c r="D144" s="135">
        <v>0</v>
      </c>
    </row>
    <row r="145" spans="1:4" s="131" customFormat="1" ht="15" customHeight="1">
      <c r="A145" s="134" t="s">
        <v>502</v>
      </c>
      <c r="B145" s="135">
        <v>51.65</v>
      </c>
      <c r="C145" s="135">
        <v>51.65</v>
      </c>
      <c r="D145" s="135">
        <v>0</v>
      </c>
    </row>
    <row r="146" spans="1:4" s="131" customFormat="1" ht="15" customHeight="1">
      <c r="A146" s="134" t="s">
        <v>503</v>
      </c>
      <c r="B146" s="135">
        <v>51.65</v>
      </c>
      <c r="C146" s="135">
        <v>26.65</v>
      </c>
      <c r="D146" s="135">
        <v>25</v>
      </c>
    </row>
    <row r="147" spans="1:4" s="131" customFormat="1" ht="15" customHeight="1">
      <c r="A147" s="134" t="s">
        <v>504</v>
      </c>
      <c r="B147" s="135">
        <v>51.65</v>
      </c>
      <c r="C147" s="135">
        <v>26.65</v>
      </c>
      <c r="D147" s="135">
        <v>25</v>
      </c>
    </row>
    <row r="148" spans="1:4" s="131" customFormat="1" ht="15" customHeight="1">
      <c r="A148" s="134" t="s">
        <v>505</v>
      </c>
      <c r="B148" s="135">
        <v>104.39</v>
      </c>
      <c r="C148" s="135">
        <v>79.39</v>
      </c>
      <c r="D148" s="135">
        <v>25</v>
      </c>
    </row>
    <row r="149" spans="1:4" s="131" customFormat="1" ht="15" customHeight="1">
      <c r="A149" s="134" t="s">
        <v>506</v>
      </c>
      <c r="B149" s="135">
        <v>79.39</v>
      </c>
      <c r="C149" s="135">
        <v>79.39</v>
      </c>
      <c r="D149" s="135">
        <v>0</v>
      </c>
    </row>
    <row r="150" spans="1:4" s="131" customFormat="1" ht="15" customHeight="1">
      <c r="A150" s="134" t="s">
        <v>507</v>
      </c>
      <c r="B150" s="135">
        <v>25</v>
      </c>
      <c r="C150" s="135">
        <v>0</v>
      </c>
      <c r="D150" s="135">
        <v>25</v>
      </c>
    </row>
    <row r="151" spans="1:4" s="131" customFormat="1" ht="15" customHeight="1">
      <c r="A151" s="134" t="s">
        <v>508</v>
      </c>
      <c r="B151" s="135">
        <v>21.5</v>
      </c>
      <c r="C151" s="135">
        <v>0</v>
      </c>
      <c r="D151" s="135">
        <v>21.5</v>
      </c>
    </row>
    <row r="152" spans="1:4" s="131" customFormat="1" ht="15" customHeight="1">
      <c r="A152" s="134" t="s">
        <v>509</v>
      </c>
      <c r="B152" s="135">
        <v>21.5</v>
      </c>
      <c r="C152" s="135">
        <v>0</v>
      </c>
      <c r="D152" s="135">
        <v>21.5</v>
      </c>
    </row>
    <row r="153" spans="1:4" s="131" customFormat="1" ht="15" customHeight="1">
      <c r="A153" s="133" t="s">
        <v>510</v>
      </c>
      <c r="B153" s="132">
        <v>1723.64</v>
      </c>
      <c r="C153" s="132">
        <v>914.33</v>
      </c>
      <c r="D153" s="132">
        <v>809.31</v>
      </c>
    </row>
    <row r="154" spans="1:4" s="131" customFormat="1" ht="15" customHeight="1">
      <c r="A154" s="134" t="s">
        <v>511</v>
      </c>
      <c r="B154" s="135">
        <v>993.41</v>
      </c>
      <c r="C154" s="135">
        <v>636.41</v>
      </c>
      <c r="D154" s="135">
        <v>357</v>
      </c>
    </row>
    <row r="155" spans="1:4" s="131" customFormat="1" ht="15" customHeight="1">
      <c r="A155" s="134" t="s">
        <v>415</v>
      </c>
      <c r="B155" s="135">
        <v>205.51</v>
      </c>
      <c r="C155" s="135">
        <v>205.51</v>
      </c>
      <c r="D155" s="135">
        <v>0</v>
      </c>
    </row>
    <row r="156" spans="1:4" s="131" customFormat="1" ht="15" customHeight="1">
      <c r="A156" s="134" t="s">
        <v>512</v>
      </c>
      <c r="B156" s="135">
        <v>47.31</v>
      </c>
      <c r="C156" s="135">
        <v>47.31</v>
      </c>
      <c r="D156" s="135">
        <v>0</v>
      </c>
    </row>
    <row r="157" spans="1:4" s="131" customFormat="1" ht="15" customHeight="1">
      <c r="A157" s="134" t="s">
        <v>513</v>
      </c>
      <c r="B157" s="135">
        <v>125.87</v>
      </c>
      <c r="C157" s="135">
        <v>125.87</v>
      </c>
      <c r="D157" s="135">
        <v>0</v>
      </c>
    </row>
    <row r="158" spans="1:4" s="131" customFormat="1" ht="15" customHeight="1">
      <c r="A158" s="134" t="s">
        <v>514</v>
      </c>
      <c r="B158" s="135">
        <v>256.22</v>
      </c>
      <c r="C158" s="135">
        <v>124.22</v>
      </c>
      <c r="D158" s="135">
        <v>132</v>
      </c>
    </row>
    <row r="159" spans="1:4" s="131" customFormat="1" ht="15" customHeight="1">
      <c r="A159" s="134" t="s">
        <v>515</v>
      </c>
      <c r="B159" s="135">
        <v>12.92</v>
      </c>
      <c r="C159" s="135">
        <v>12.92</v>
      </c>
      <c r="D159" s="135">
        <v>0</v>
      </c>
    </row>
    <row r="160" spans="1:4" s="131" customFormat="1" ht="15" customHeight="1">
      <c r="A160" s="134" t="s">
        <v>516</v>
      </c>
      <c r="B160" s="135">
        <v>19</v>
      </c>
      <c r="C160" s="135">
        <v>0</v>
      </c>
      <c r="D160" s="135">
        <v>19</v>
      </c>
    </row>
    <row r="161" spans="1:4" s="131" customFormat="1" ht="15" customHeight="1">
      <c r="A161" s="134" t="s">
        <v>517</v>
      </c>
      <c r="B161" s="135">
        <v>326.58</v>
      </c>
      <c r="C161" s="135">
        <v>120.58</v>
      </c>
      <c r="D161" s="135">
        <v>206</v>
      </c>
    </row>
    <row r="162" spans="1:4" s="131" customFormat="1" ht="15" customHeight="1">
      <c r="A162" s="134" t="s">
        <v>518</v>
      </c>
      <c r="B162" s="135">
        <v>83.03</v>
      </c>
      <c r="C162" s="135">
        <v>66.03</v>
      </c>
      <c r="D162" s="135">
        <v>17</v>
      </c>
    </row>
    <row r="163" spans="1:4" s="131" customFormat="1" ht="15" customHeight="1">
      <c r="A163" s="134" t="s">
        <v>519</v>
      </c>
      <c r="B163" s="135">
        <v>43.15</v>
      </c>
      <c r="C163" s="135">
        <v>30.15</v>
      </c>
      <c r="D163" s="135">
        <v>13</v>
      </c>
    </row>
    <row r="164" spans="1:4" s="131" customFormat="1" ht="15" customHeight="1">
      <c r="A164" s="134" t="s">
        <v>520</v>
      </c>
      <c r="B164" s="135">
        <v>39.89</v>
      </c>
      <c r="C164" s="135">
        <v>35.89</v>
      </c>
      <c r="D164" s="135">
        <v>4</v>
      </c>
    </row>
    <row r="165" spans="1:4" s="131" customFormat="1" ht="15" customHeight="1">
      <c r="A165" s="134" t="s">
        <v>521</v>
      </c>
      <c r="B165" s="135">
        <v>91.9</v>
      </c>
      <c r="C165" s="135">
        <v>80.9</v>
      </c>
      <c r="D165" s="135">
        <v>11</v>
      </c>
    </row>
    <row r="166" spans="1:4" s="131" customFormat="1" ht="15" customHeight="1">
      <c r="A166" s="134" t="s">
        <v>415</v>
      </c>
      <c r="B166" s="135">
        <v>21.01</v>
      </c>
      <c r="C166" s="135">
        <v>21.01</v>
      </c>
      <c r="D166" s="135">
        <v>0</v>
      </c>
    </row>
    <row r="167" spans="1:4" s="131" customFormat="1" ht="15" customHeight="1">
      <c r="A167" s="134" t="s">
        <v>522</v>
      </c>
      <c r="B167" s="135">
        <v>11</v>
      </c>
      <c r="C167" s="135">
        <v>0</v>
      </c>
      <c r="D167" s="135">
        <v>11</v>
      </c>
    </row>
    <row r="168" spans="1:4" s="131" customFormat="1" ht="15" customHeight="1">
      <c r="A168" s="134" t="s">
        <v>523</v>
      </c>
      <c r="B168" s="135">
        <v>59.9</v>
      </c>
      <c r="C168" s="135">
        <v>59.9</v>
      </c>
      <c r="D168" s="135">
        <v>0</v>
      </c>
    </row>
    <row r="169" spans="1:4" s="131" customFormat="1" ht="15" customHeight="1">
      <c r="A169" s="134" t="s">
        <v>524</v>
      </c>
      <c r="B169" s="135">
        <v>555.29</v>
      </c>
      <c r="C169" s="135">
        <v>130.98</v>
      </c>
      <c r="D169" s="135">
        <v>424.31</v>
      </c>
    </row>
    <row r="170" spans="1:4" s="131" customFormat="1" ht="15" customHeight="1">
      <c r="A170" s="134" t="s">
        <v>525</v>
      </c>
      <c r="B170" s="135">
        <v>555.29</v>
      </c>
      <c r="C170" s="135">
        <v>130.98</v>
      </c>
      <c r="D170" s="135">
        <v>424.31</v>
      </c>
    </row>
    <row r="171" spans="1:4" s="131" customFormat="1" ht="15" customHeight="1">
      <c r="A171" s="133" t="s">
        <v>526</v>
      </c>
      <c r="B171" s="132">
        <v>31373.41</v>
      </c>
      <c r="C171" s="132">
        <v>15291.83</v>
      </c>
      <c r="D171" s="132">
        <v>16081.58</v>
      </c>
    </row>
    <row r="172" spans="1:4" s="131" customFormat="1" ht="15" customHeight="1">
      <c r="A172" s="134" t="s">
        <v>527</v>
      </c>
      <c r="B172" s="135">
        <v>1591.69</v>
      </c>
      <c r="C172" s="135">
        <v>1256.17</v>
      </c>
      <c r="D172" s="135">
        <v>335.52</v>
      </c>
    </row>
    <row r="173" spans="1:4" s="131" customFormat="1" ht="15" customHeight="1">
      <c r="A173" s="134" t="s">
        <v>415</v>
      </c>
      <c r="B173" s="135">
        <v>260.73</v>
      </c>
      <c r="C173" s="135">
        <v>241.36</v>
      </c>
      <c r="D173" s="135">
        <v>19.37</v>
      </c>
    </row>
    <row r="174" spans="1:4" s="131" customFormat="1" ht="15" customHeight="1">
      <c r="A174" s="134" t="s">
        <v>528</v>
      </c>
      <c r="B174" s="135">
        <v>10</v>
      </c>
      <c r="C174" s="135">
        <v>0</v>
      </c>
      <c r="D174" s="135">
        <v>10</v>
      </c>
    </row>
    <row r="175" spans="1:4" s="131" customFormat="1" ht="15" customHeight="1">
      <c r="A175" s="134" t="s">
        <v>529</v>
      </c>
      <c r="B175" s="135">
        <v>195.64</v>
      </c>
      <c r="C175" s="135">
        <v>144.64</v>
      </c>
      <c r="D175" s="135">
        <v>51</v>
      </c>
    </row>
    <row r="176" spans="1:4" s="131" customFormat="1" ht="15" customHeight="1">
      <c r="A176" s="134" t="s">
        <v>530</v>
      </c>
      <c r="B176" s="135">
        <v>1125.32</v>
      </c>
      <c r="C176" s="135">
        <v>870.17</v>
      </c>
      <c r="D176" s="135">
        <v>255.15</v>
      </c>
    </row>
    <row r="177" spans="1:4" s="131" customFormat="1" ht="15" customHeight="1">
      <c r="A177" s="134" t="s">
        <v>531</v>
      </c>
      <c r="B177" s="135">
        <v>956.32</v>
      </c>
      <c r="C177" s="135">
        <v>433.48</v>
      </c>
      <c r="D177" s="135">
        <v>522.83</v>
      </c>
    </row>
    <row r="178" spans="1:4" s="131" customFormat="1" ht="15" customHeight="1">
      <c r="A178" s="134" t="s">
        <v>415</v>
      </c>
      <c r="B178" s="135">
        <v>194.99</v>
      </c>
      <c r="C178" s="135">
        <v>194.99</v>
      </c>
      <c r="D178" s="135">
        <v>0</v>
      </c>
    </row>
    <row r="179" spans="1:4" s="131" customFormat="1" ht="15" customHeight="1">
      <c r="A179" s="134" t="s">
        <v>532</v>
      </c>
      <c r="B179" s="135">
        <v>468</v>
      </c>
      <c r="C179" s="135">
        <v>0</v>
      </c>
      <c r="D179" s="135">
        <v>468</v>
      </c>
    </row>
    <row r="180" spans="1:4" s="131" customFormat="1" ht="15" customHeight="1">
      <c r="A180" s="134" t="s">
        <v>533</v>
      </c>
      <c r="B180" s="135">
        <v>5</v>
      </c>
      <c r="C180" s="135">
        <v>0</v>
      </c>
      <c r="D180" s="135">
        <v>5</v>
      </c>
    </row>
    <row r="181" spans="1:4" s="131" customFormat="1" ht="15" customHeight="1">
      <c r="A181" s="134" t="s">
        <v>534</v>
      </c>
      <c r="B181" s="135">
        <v>288.32</v>
      </c>
      <c r="C181" s="135">
        <v>238.49</v>
      </c>
      <c r="D181" s="135">
        <v>49.83</v>
      </c>
    </row>
    <row r="182" spans="1:4" s="131" customFormat="1" ht="15" customHeight="1">
      <c r="A182" s="134" t="s">
        <v>535</v>
      </c>
      <c r="B182" s="135">
        <v>12962.56</v>
      </c>
      <c r="C182" s="135">
        <v>12923.76</v>
      </c>
      <c r="D182" s="135">
        <v>38.8</v>
      </c>
    </row>
    <row r="183" spans="1:4" s="131" customFormat="1" ht="15" customHeight="1">
      <c r="A183" s="134" t="s">
        <v>536</v>
      </c>
      <c r="B183" s="135">
        <v>558.45</v>
      </c>
      <c r="C183" s="135">
        <v>558.45</v>
      </c>
      <c r="D183" s="135">
        <v>0</v>
      </c>
    </row>
    <row r="184" spans="1:4" s="131" customFormat="1" ht="15" customHeight="1">
      <c r="A184" s="134" t="s">
        <v>537</v>
      </c>
      <c r="B184" s="135">
        <v>1303.33</v>
      </c>
      <c r="C184" s="135">
        <v>1264.53</v>
      </c>
      <c r="D184" s="135">
        <v>38.8</v>
      </c>
    </row>
    <row r="185" spans="1:4" s="131" customFormat="1" ht="15" customHeight="1">
      <c r="A185" s="134" t="s">
        <v>538</v>
      </c>
      <c r="B185" s="135">
        <v>6912.91</v>
      </c>
      <c r="C185" s="135">
        <v>6912.91</v>
      </c>
      <c r="D185" s="135">
        <v>0</v>
      </c>
    </row>
    <row r="186" spans="1:4" s="131" customFormat="1" ht="15" customHeight="1">
      <c r="A186" s="134" t="s">
        <v>539</v>
      </c>
      <c r="B186" s="135">
        <v>755.87</v>
      </c>
      <c r="C186" s="135">
        <v>755.87</v>
      </c>
      <c r="D186" s="135">
        <v>0</v>
      </c>
    </row>
    <row r="187" spans="1:4" s="131" customFormat="1" ht="15" customHeight="1">
      <c r="A187" s="134" t="s">
        <v>540</v>
      </c>
      <c r="B187" s="135">
        <v>3432</v>
      </c>
      <c r="C187" s="135">
        <v>3432</v>
      </c>
      <c r="D187" s="135">
        <v>0</v>
      </c>
    </row>
    <row r="188" spans="1:4" s="131" customFormat="1" ht="15" customHeight="1">
      <c r="A188" s="134" t="s">
        <v>541</v>
      </c>
      <c r="B188" s="135">
        <v>261</v>
      </c>
      <c r="C188" s="135">
        <v>0</v>
      </c>
      <c r="D188" s="135">
        <v>261</v>
      </c>
    </row>
    <row r="189" spans="1:4" s="131" customFormat="1" ht="15" customHeight="1">
      <c r="A189" s="134" t="s">
        <v>542</v>
      </c>
      <c r="B189" s="135">
        <v>193</v>
      </c>
      <c r="C189" s="135">
        <v>0</v>
      </c>
      <c r="D189" s="135">
        <v>193</v>
      </c>
    </row>
    <row r="190" spans="1:4" s="131" customFormat="1" ht="15" customHeight="1">
      <c r="A190" s="134" t="s">
        <v>543</v>
      </c>
      <c r="B190" s="135">
        <v>68</v>
      </c>
      <c r="C190" s="135">
        <v>0</v>
      </c>
      <c r="D190" s="135">
        <v>68</v>
      </c>
    </row>
    <row r="191" spans="1:4" s="131" customFormat="1" ht="15" customHeight="1">
      <c r="A191" s="134" t="s">
        <v>544</v>
      </c>
      <c r="B191" s="135">
        <v>2263.5</v>
      </c>
      <c r="C191" s="135">
        <v>450</v>
      </c>
      <c r="D191" s="135">
        <v>1813.5</v>
      </c>
    </row>
    <row r="192" spans="1:4" s="131" customFormat="1" ht="15" customHeight="1">
      <c r="A192" s="134" t="s">
        <v>545</v>
      </c>
      <c r="B192" s="135">
        <v>500</v>
      </c>
      <c r="C192" s="135">
        <v>450</v>
      </c>
      <c r="D192" s="135">
        <v>50</v>
      </c>
    </row>
    <row r="193" spans="1:4" s="131" customFormat="1" ht="15" customHeight="1">
      <c r="A193" s="134" t="s">
        <v>546</v>
      </c>
      <c r="B193" s="135">
        <v>452</v>
      </c>
      <c r="C193" s="135">
        <v>0</v>
      </c>
      <c r="D193" s="135">
        <v>452</v>
      </c>
    </row>
    <row r="194" spans="1:4" s="131" customFormat="1" ht="15" customHeight="1">
      <c r="A194" s="134" t="s">
        <v>547</v>
      </c>
      <c r="B194" s="135">
        <v>400</v>
      </c>
      <c r="C194" s="135">
        <v>0</v>
      </c>
      <c r="D194" s="135">
        <v>400</v>
      </c>
    </row>
    <row r="195" spans="1:4" s="131" customFormat="1" ht="15" customHeight="1">
      <c r="A195" s="134" t="s">
        <v>548</v>
      </c>
      <c r="B195" s="135">
        <v>61</v>
      </c>
      <c r="C195" s="135">
        <v>0</v>
      </c>
      <c r="D195" s="135">
        <v>61</v>
      </c>
    </row>
    <row r="196" spans="1:4" s="131" customFormat="1" ht="15" customHeight="1">
      <c r="A196" s="134" t="s">
        <v>549</v>
      </c>
      <c r="B196" s="135">
        <v>473.7</v>
      </c>
      <c r="C196" s="135">
        <v>0</v>
      </c>
      <c r="D196" s="135">
        <v>473.7</v>
      </c>
    </row>
    <row r="197" spans="1:4" s="131" customFormat="1" ht="15" customHeight="1">
      <c r="A197" s="134" t="s">
        <v>550</v>
      </c>
      <c r="B197" s="135">
        <v>100</v>
      </c>
      <c r="C197" s="135">
        <v>0</v>
      </c>
      <c r="D197" s="135">
        <v>100</v>
      </c>
    </row>
    <row r="198" spans="1:4" s="131" customFormat="1" ht="15" customHeight="1">
      <c r="A198" s="134" t="s">
        <v>551</v>
      </c>
      <c r="B198" s="135">
        <v>276.8</v>
      </c>
      <c r="C198" s="135">
        <v>0</v>
      </c>
      <c r="D198" s="135">
        <v>276.8</v>
      </c>
    </row>
    <row r="199" spans="1:4" s="131" customFormat="1" ht="15" customHeight="1">
      <c r="A199" s="134" t="s">
        <v>552</v>
      </c>
      <c r="B199" s="135">
        <v>255.1</v>
      </c>
      <c r="C199" s="135">
        <v>0</v>
      </c>
      <c r="D199" s="135">
        <v>255.1</v>
      </c>
    </row>
    <row r="200" spans="1:4" s="131" customFormat="1" ht="15" customHeight="1">
      <c r="A200" s="134" t="s">
        <v>553</v>
      </c>
      <c r="B200" s="135">
        <v>220.2</v>
      </c>
      <c r="C200" s="135">
        <v>0</v>
      </c>
      <c r="D200" s="135">
        <v>220.2</v>
      </c>
    </row>
    <row r="201" spans="1:4" s="131" customFormat="1" ht="15" customHeight="1">
      <c r="A201" s="134" t="s">
        <v>554</v>
      </c>
      <c r="B201" s="135">
        <v>32.5</v>
      </c>
      <c r="C201" s="135">
        <v>0</v>
      </c>
      <c r="D201" s="135">
        <v>32.5</v>
      </c>
    </row>
    <row r="202" spans="1:4" s="131" customFormat="1" ht="15" customHeight="1">
      <c r="A202" s="134" t="s">
        <v>555</v>
      </c>
      <c r="B202" s="135">
        <v>2.4</v>
      </c>
      <c r="C202" s="135">
        <v>0</v>
      </c>
      <c r="D202" s="135">
        <v>2.4</v>
      </c>
    </row>
    <row r="203" spans="1:4" s="131" customFormat="1" ht="15" customHeight="1">
      <c r="A203" s="134" t="s">
        <v>556</v>
      </c>
      <c r="B203" s="135">
        <v>330.96</v>
      </c>
      <c r="C203" s="135">
        <v>0</v>
      </c>
      <c r="D203" s="135">
        <v>330.96</v>
      </c>
    </row>
    <row r="204" spans="1:4" s="131" customFormat="1" ht="15" customHeight="1">
      <c r="A204" s="134" t="s">
        <v>557</v>
      </c>
      <c r="B204" s="135">
        <v>118.8</v>
      </c>
      <c r="C204" s="135">
        <v>0</v>
      </c>
      <c r="D204" s="135">
        <v>118.8</v>
      </c>
    </row>
    <row r="205" spans="1:4" s="131" customFormat="1" ht="15" customHeight="1">
      <c r="A205" s="134" t="s">
        <v>558</v>
      </c>
      <c r="B205" s="135">
        <v>212.16</v>
      </c>
      <c r="C205" s="135">
        <v>0</v>
      </c>
      <c r="D205" s="135">
        <v>212.16</v>
      </c>
    </row>
    <row r="206" spans="1:4" s="131" customFormat="1" ht="15" customHeight="1">
      <c r="A206" s="134" t="s">
        <v>559</v>
      </c>
      <c r="B206" s="135">
        <v>796.08</v>
      </c>
      <c r="C206" s="135">
        <v>118.11</v>
      </c>
      <c r="D206" s="135">
        <v>677.97</v>
      </c>
    </row>
    <row r="207" spans="1:4" s="131" customFormat="1" ht="15" customHeight="1">
      <c r="A207" s="134" t="s">
        <v>415</v>
      </c>
      <c r="B207" s="135">
        <v>59.27</v>
      </c>
      <c r="C207" s="135">
        <v>59.27</v>
      </c>
      <c r="D207" s="135">
        <v>0</v>
      </c>
    </row>
    <row r="208" spans="1:4" s="131" customFormat="1" ht="15" customHeight="1">
      <c r="A208" s="134" t="s">
        <v>560</v>
      </c>
      <c r="B208" s="135">
        <v>3</v>
      </c>
      <c r="C208" s="135">
        <v>0</v>
      </c>
      <c r="D208" s="135">
        <v>3</v>
      </c>
    </row>
    <row r="209" spans="1:4" s="131" customFormat="1" ht="15" customHeight="1">
      <c r="A209" s="134" t="s">
        <v>561</v>
      </c>
      <c r="B209" s="135">
        <v>463</v>
      </c>
      <c r="C209" s="135">
        <v>0</v>
      </c>
      <c r="D209" s="135">
        <v>463</v>
      </c>
    </row>
    <row r="210" spans="1:4" s="131" customFormat="1" ht="15" customHeight="1">
      <c r="A210" s="134" t="s">
        <v>562</v>
      </c>
      <c r="B210" s="135">
        <v>270.81</v>
      </c>
      <c r="C210" s="135">
        <v>58.84</v>
      </c>
      <c r="D210" s="135">
        <v>211.97</v>
      </c>
    </row>
    <row r="211" spans="1:4" s="131" customFormat="1" ht="15" customHeight="1">
      <c r="A211" s="134" t="s">
        <v>563</v>
      </c>
      <c r="B211" s="135">
        <v>44.47</v>
      </c>
      <c r="C211" s="135">
        <v>27.47</v>
      </c>
      <c r="D211" s="135">
        <v>17</v>
      </c>
    </row>
    <row r="212" spans="1:4" s="131" customFormat="1" ht="15" customHeight="1">
      <c r="A212" s="134" t="s">
        <v>564</v>
      </c>
      <c r="B212" s="135">
        <v>44.47</v>
      </c>
      <c r="C212" s="135">
        <v>27.47</v>
      </c>
      <c r="D212" s="135">
        <v>17</v>
      </c>
    </row>
    <row r="213" spans="1:4" s="131" customFormat="1" ht="15" customHeight="1">
      <c r="A213" s="134" t="s">
        <v>565</v>
      </c>
      <c r="B213" s="135">
        <v>2823</v>
      </c>
      <c r="C213" s="135">
        <v>0</v>
      </c>
      <c r="D213" s="135">
        <v>2823</v>
      </c>
    </row>
    <row r="214" spans="1:4" s="131" customFormat="1" ht="15" customHeight="1">
      <c r="A214" s="134" t="s">
        <v>566</v>
      </c>
      <c r="B214" s="135">
        <v>350</v>
      </c>
      <c r="C214" s="135">
        <v>0</v>
      </c>
      <c r="D214" s="135">
        <v>350</v>
      </c>
    </row>
    <row r="215" spans="1:4" s="131" customFormat="1" ht="15" customHeight="1">
      <c r="A215" s="134" t="s">
        <v>567</v>
      </c>
      <c r="B215" s="135">
        <v>2473</v>
      </c>
      <c r="C215" s="135">
        <v>0</v>
      </c>
      <c r="D215" s="135">
        <v>2473</v>
      </c>
    </row>
    <row r="216" spans="1:4" s="131" customFormat="1" ht="15" customHeight="1">
      <c r="A216" s="134" t="s">
        <v>568</v>
      </c>
      <c r="B216" s="135">
        <v>180</v>
      </c>
      <c r="C216" s="135">
        <v>0</v>
      </c>
      <c r="D216" s="135">
        <v>180</v>
      </c>
    </row>
    <row r="217" spans="1:4" s="131" customFormat="1" ht="15" customHeight="1">
      <c r="A217" s="134" t="s">
        <v>569</v>
      </c>
      <c r="B217" s="135">
        <v>150</v>
      </c>
      <c r="C217" s="135">
        <v>0</v>
      </c>
      <c r="D217" s="135">
        <v>150</v>
      </c>
    </row>
    <row r="218" spans="1:4" s="131" customFormat="1" ht="15" customHeight="1">
      <c r="A218" s="134" t="s">
        <v>570</v>
      </c>
      <c r="B218" s="135">
        <v>30</v>
      </c>
      <c r="C218" s="135">
        <v>0</v>
      </c>
      <c r="D218" s="135">
        <v>30</v>
      </c>
    </row>
    <row r="219" spans="1:4" s="131" customFormat="1" ht="15" customHeight="1">
      <c r="A219" s="134" t="s">
        <v>571</v>
      </c>
      <c r="B219" s="135">
        <v>890</v>
      </c>
      <c r="C219" s="135">
        <v>0</v>
      </c>
      <c r="D219" s="135">
        <v>890</v>
      </c>
    </row>
    <row r="220" spans="1:4" s="131" customFormat="1" ht="15" customHeight="1">
      <c r="A220" s="134" t="s">
        <v>572</v>
      </c>
      <c r="B220" s="135">
        <v>20</v>
      </c>
      <c r="C220" s="135">
        <v>0</v>
      </c>
      <c r="D220" s="135">
        <v>20</v>
      </c>
    </row>
    <row r="221" spans="1:4" s="131" customFormat="1" ht="15" customHeight="1">
      <c r="A221" s="134" t="s">
        <v>573</v>
      </c>
      <c r="B221" s="135">
        <v>870</v>
      </c>
      <c r="C221" s="135">
        <v>0</v>
      </c>
      <c r="D221" s="135">
        <v>870</v>
      </c>
    </row>
    <row r="222" spans="1:4" s="131" customFormat="1" ht="15" customHeight="1">
      <c r="A222" s="134" t="s">
        <v>574</v>
      </c>
      <c r="B222" s="135">
        <v>7913.4</v>
      </c>
      <c r="C222" s="135">
        <v>0</v>
      </c>
      <c r="D222" s="135">
        <v>7913.4</v>
      </c>
    </row>
    <row r="223" spans="1:4" s="131" customFormat="1" ht="15" customHeight="1">
      <c r="A223" s="134" t="s">
        <v>575</v>
      </c>
      <c r="B223" s="135">
        <v>7913.4</v>
      </c>
      <c r="C223" s="135">
        <v>0</v>
      </c>
      <c r="D223" s="135">
        <v>7913.4</v>
      </c>
    </row>
    <row r="224" spans="1:4" s="131" customFormat="1" ht="15" customHeight="1">
      <c r="A224" s="134" t="s">
        <v>576</v>
      </c>
      <c r="B224" s="135">
        <v>105.33</v>
      </c>
      <c r="C224" s="135">
        <v>82.83</v>
      </c>
      <c r="D224" s="135">
        <v>22.5</v>
      </c>
    </row>
    <row r="225" spans="1:4" s="131" customFormat="1" ht="15" customHeight="1">
      <c r="A225" s="134" t="s">
        <v>577</v>
      </c>
      <c r="B225" s="135">
        <v>105.33</v>
      </c>
      <c r="C225" s="135">
        <v>82.83</v>
      </c>
      <c r="D225" s="135">
        <v>22.5</v>
      </c>
    </row>
    <row r="226" spans="1:4" s="131" customFormat="1" ht="15" customHeight="1">
      <c r="A226" s="133" t="s">
        <v>578</v>
      </c>
      <c r="B226" s="132">
        <v>32222.39</v>
      </c>
      <c r="C226" s="132">
        <v>4672.7</v>
      </c>
      <c r="D226" s="132">
        <v>27549.69</v>
      </c>
    </row>
    <row r="227" spans="1:4" s="131" customFormat="1" ht="15" customHeight="1">
      <c r="A227" s="134" t="s">
        <v>579</v>
      </c>
      <c r="B227" s="135">
        <v>836.83</v>
      </c>
      <c r="C227" s="135">
        <v>823.23</v>
      </c>
      <c r="D227" s="135">
        <v>13.6</v>
      </c>
    </row>
    <row r="228" spans="1:4" s="131" customFormat="1" ht="15" customHeight="1">
      <c r="A228" s="134" t="s">
        <v>415</v>
      </c>
      <c r="B228" s="135">
        <v>277.85</v>
      </c>
      <c r="C228" s="135">
        <v>277.85</v>
      </c>
      <c r="D228" s="135">
        <v>0</v>
      </c>
    </row>
    <row r="229" spans="1:4" s="131" customFormat="1" ht="15" customHeight="1">
      <c r="A229" s="134" t="s">
        <v>580</v>
      </c>
      <c r="B229" s="135">
        <v>558.98</v>
      </c>
      <c r="C229" s="135">
        <v>545.38</v>
      </c>
      <c r="D229" s="135">
        <v>13.6</v>
      </c>
    </row>
    <row r="230" spans="1:4" s="131" customFormat="1" ht="15" customHeight="1">
      <c r="A230" s="134" t="s">
        <v>581</v>
      </c>
      <c r="B230" s="135">
        <v>1086.26</v>
      </c>
      <c r="C230" s="135">
        <v>717.93</v>
      </c>
      <c r="D230" s="135">
        <v>368.33</v>
      </c>
    </row>
    <row r="231" spans="1:4" s="131" customFormat="1" ht="15" customHeight="1">
      <c r="A231" s="134" t="s">
        <v>582</v>
      </c>
      <c r="B231" s="135">
        <v>542.08</v>
      </c>
      <c r="C231" s="135">
        <v>542.08</v>
      </c>
      <c r="D231" s="135">
        <v>0</v>
      </c>
    </row>
    <row r="232" spans="1:4" s="131" customFormat="1" ht="15" customHeight="1">
      <c r="A232" s="134" t="s">
        <v>583</v>
      </c>
      <c r="B232" s="135">
        <v>119.69</v>
      </c>
      <c r="C232" s="135">
        <v>94.36</v>
      </c>
      <c r="D232" s="135">
        <v>25.33</v>
      </c>
    </row>
    <row r="233" spans="1:4" s="131" customFormat="1" ht="15" customHeight="1">
      <c r="A233" s="134" t="s">
        <v>584</v>
      </c>
      <c r="B233" s="135">
        <v>81.49</v>
      </c>
      <c r="C233" s="135">
        <v>81.49</v>
      </c>
      <c r="D233" s="135">
        <v>0</v>
      </c>
    </row>
    <row r="234" spans="1:4" s="131" customFormat="1" ht="15" customHeight="1">
      <c r="A234" s="134" t="s">
        <v>585</v>
      </c>
      <c r="B234" s="135">
        <v>343</v>
      </c>
      <c r="C234" s="135">
        <v>0</v>
      </c>
      <c r="D234" s="135">
        <v>343</v>
      </c>
    </row>
    <row r="235" spans="1:4" s="131" customFormat="1" ht="15" customHeight="1">
      <c r="A235" s="134" t="s">
        <v>586</v>
      </c>
      <c r="B235" s="135">
        <v>906.01</v>
      </c>
      <c r="C235" s="135">
        <v>68</v>
      </c>
      <c r="D235" s="135">
        <v>838.01</v>
      </c>
    </row>
    <row r="236" spans="1:4" s="131" customFormat="1" ht="15" customHeight="1">
      <c r="A236" s="134" t="s">
        <v>587</v>
      </c>
      <c r="B236" s="135">
        <v>906.01</v>
      </c>
      <c r="C236" s="135">
        <v>68</v>
      </c>
      <c r="D236" s="135">
        <v>838.01</v>
      </c>
    </row>
    <row r="237" spans="1:4" s="131" customFormat="1" ht="15" customHeight="1">
      <c r="A237" s="134" t="s">
        <v>588</v>
      </c>
      <c r="B237" s="135">
        <v>3276.29</v>
      </c>
      <c r="C237" s="135">
        <v>234.19</v>
      </c>
      <c r="D237" s="135">
        <v>3042.1</v>
      </c>
    </row>
    <row r="238" spans="1:4" s="131" customFormat="1" ht="15" customHeight="1">
      <c r="A238" s="134" t="s">
        <v>589</v>
      </c>
      <c r="B238" s="135">
        <v>700.81</v>
      </c>
      <c r="C238" s="135">
        <v>127.21</v>
      </c>
      <c r="D238" s="135">
        <v>573.6</v>
      </c>
    </row>
    <row r="239" spans="1:4" s="131" customFormat="1" ht="15" customHeight="1">
      <c r="A239" s="134" t="s">
        <v>590</v>
      </c>
      <c r="B239" s="135">
        <v>93.47</v>
      </c>
      <c r="C239" s="135">
        <v>47.87</v>
      </c>
      <c r="D239" s="135">
        <v>45.6</v>
      </c>
    </row>
    <row r="240" spans="1:4" s="131" customFormat="1" ht="15" customHeight="1">
      <c r="A240" s="134" t="s">
        <v>591</v>
      </c>
      <c r="B240" s="135">
        <v>59.11</v>
      </c>
      <c r="C240" s="135">
        <v>59.11</v>
      </c>
      <c r="D240" s="135">
        <v>0</v>
      </c>
    </row>
    <row r="241" spans="1:4" s="131" customFormat="1" ht="15" customHeight="1">
      <c r="A241" s="134" t="s">
        <v>592</v>
      </c>
      <c r="B241" s="135">
        <v>2188</v>
      </c>
      <c r="C241" s="135">
        <v>0</v>
      </c>
      <c r="D241" s="135">
        <v>2188</v>
      </c>
    </row>
    <row r="242" spans="1:4" s="131" customFormat="1" ht="15" customHeight="1">
      <c r="A242" s="134" t="s">
        <v>593</v>
      </c>
      <c r="B242" s="135">
        <v>232.8</v>
      </c>
      <c r="C242" s="135">
        <v>0</v>
      </c>
      <c r="D242" s="135">
        <v>232.8</v>
      </c>
    </row>
    <row r="243" spans="1:4" s="131" customFormat="1" ht="15" customHeight="1">
      <c r="A243" s="134" t="s">
        <v>594</v>
      </c>
      <c r="B243" s="135">
        <v>2.1</v>
      </c>
      <c r="C243" s="135">
        <v>0</v>
      </c>
      <c r="D243" s="135">
        <v>2.1</v>
      </c>
    </row>
    <row r="244" spans="1:4" s="131" customFormat="1" ht="15" customHeight="1">
      <c r="A244" s="134" t="s">
        <v>595</v>
      </c>
      <c r="B244" s="135">
        <v>50</v>
      </c>
      <c r="C244" s="135">
        <v>0</v>
      </c>
      <c r="D244" s="135">
        <v>50</v>
      </c>
    </row>
    <row r="245" spans="1:4" s="131" customFormat="1" ht="15" customHeight="1">
      <c r="A245" s="134" t="s">
        <v>596</v>
      </c>
      <c r="B245" s="135">
        <v>50</v>
      </c>
      <c r="C245" s="135">
        <v>0</v>
      </c>
      <c r="D245" s="135">
        <v>50</v>
      </c>
    </row>
    <row r="246" spans="1:4" s="131" customFormat="1" ht="15" customHeight="1">
      <c r="A246" s="134" t="s">
        <v>597</v>
      </c>
      <c r="B246" s="135">
        <v>1234.25</v>
      </c>
      <c r="C246" s="135">
        <v>0</v>
      </c>
      <c r="D246" s="135">
        <v>1234.25</v>
      </c>
    </row>
    <row r="247" spans="1:4" s="131" customFormat="1" ht="15" customHeight="1">
      <c r="A247" s="134" t="s">
        <v>598</v>
      </c>
      <c r="B247" s="135">
        <v>1234.25</v>
      </c>
      <c r="C247" s="135">
        <v>0</v>
      </c>
      <c r="D247" s="135">
        <v>1234.25</v>
      </c>
    </row>
    <row r="248" spans="1:4" s="131" customFormat="1" ht="15" customHeight="1">
      <c r="A248" s="134" t="s">
        <v>599</v>
      </c>
      <c r="B248" s="135">
        <v>765.58</v>
      </c>
      <c r="C248" s="135">
        <v>606.58</v>
      </c>
      <c r="D248" s="135">
        <v>159</v>
      </c>
    </row>
    <row r="249" spans="1:4" s="131" customFormat="1" ht="15" customHeight="1">
      <c r="A249" s="134" t="s">
        <v>415</v>
      </c>
      <c r="B249" s="135">
        <v>504.5</v>
      </c>
      <c r="C249" s="135">
        <v>385.5</v>
      </c>
      <c r="D249" s="135">
        <v>119</v>
      </c>
    </row>
    <row r="250" spans="1:4" s="131" customFormat="1" ht="15" customHeight="1">
      <c r="A250" s="134" t="s">
        <v>419</v>
      </c>
      <c r="B250" s="135">
        <v>221.08</v>
      </c>
      <c r="C250" s="135">
        <v>221.08</v>
      </c>
      <c r="D250" s="135">
        <v>0</v>
      </c>
    </row>
    <row r="251" spans="1:4" s="131" customFormat="1" ht="15" customHeight="1">
      <c r="A251" s="134" t="s">
        <v>600</v>
      </c>
      <c r="B251" s="135">
        <v>40</v>
      </c>
      <c r="C251" s="135">
        <v>0</v>
      </c>
      <c r="D251" s="135">
        <v>40</v>
      </c>
    </row>
    <row r="252" spans="1:4" s="131" customFormat="1" ht="15" customHeight="1">
      <c r="A252" s="134" t="s">
        <v>601</v>
      </c>
      <c r="B252" s="135">
        <v>2875.78</v>
      </c>
      <c r="C252" s="135">
        <v>2222.78</v>
      </c>
      <c r="D252" s="135">
        <v>653</v>
      </c>
    </row>
    <row r="253" spans="1:4" s="131" customFormat="1" ht="15" customHeight="1">
      <c r="A253" s="134" t="s">
        <v>602</v>
      </c>
      <c r="B253" s="135">
        <v>846.8</v>
      </c>
      <c r="C253" s="135">
        <v>412.8</v>
      </c>
      <c r="D253" s="135">
        <v>434</v>
      </c>
    </row>
    <row r="254" spans="1:4" s="131" customFormat="1" ht="15" customHeight="1">
      <c r="A254" s="134" t="s">
        <v>603</v>
      </c>
      <c r="B254" s="135">
        <v>2028.99</v>
      </c>
      <c r="C254" s="135">
        <v>1809.99</v>
      </c>
      <c r="D254" s="135">
        <v>219</v>
      </c>
    </row>
    <row r="255" spans="1:4" s="131" customFormat="1" ht="15" customHeight="1">
      <c r="A255" s="134" t="s">
        <v>604</v>
      </c>
      <c r="B255" s="135">
        <v>20837</v>
      </c>
      <c r="C255" s="135">
        <v>0</v>
      </c>
      <c r="D255" s="135">
        <v>20837</v>
      </c>
    </row>
    <row r="256" spans="1:4" s="131" customFormat="1" ht="15" customHeight="1">
      <c r="A256" s="134" t="s">
        <v>605</v>
      </c>
      <c r="B256" s="135">
        <v>20837</v>
      </c>
      <c r="C256" s="135">
        <v>0</v>
      </c>
      <c r="D256" s="135">
        <v>20837</v>
      </c>
    </row>
    <row r="257" spans="1:4" s="131" customFormat="1" ht="15" customHeight="1">
      <c r="A257" s="134" t="s">
        <v>606</v>
      </c>
      <c r="B257" s="135">
        <v>306</v>
      </c>
      <c r="C257" s="135">
        <v>0</v>
      </c>
      <c r="D257" s="135">
        <v>306</v>
      </c>
    </row>
    <row r="258" spans="1:4" s="131" customFormat="1" ht="15" customHeight="1">
      <c r="A258" s="134" t="s">
        <v>607</v>
      </c>
      <c r="B258" s="135">
        <v>306</v>
      </c>
      <c r="C258" s="135">
        <v>0</v>
      </c>
      <c r="D258" s="135">
        <v>306</v>
      </c>
    </row>
    <row r="259" spans="1:4" s="131" customFormat="1" ht="15" customHeight="1">
      <c r="A259" s="134" t="s">
        <v>608</v>
      </c>
      <c r="B259" s="135">
        <v>48.4</v>
      </c>
      <c r="C259" s="135">
        <v>0</v>
      </c>
      <c r="D259" s="135">
        <v>48.4</v>
      </c>
    </row>
    <row r="260" spans="1:4" s="131" customFormat="1" ht="15" customHeight="1">
      <c r="A260" s="134" t="s">
        <v>609</v>
      </c>
      <c r="B260" s="135">
        <v>48.4</v>
      </c>
      <c r="C260" s="135">
        <v>0</v>
      </c>
      <c r="D260" s="135">
        <v>48.4</v>
      </c>
    </row>
    <row r="261" spans="1:4" s="131" customFormat="1" ht="15" customHeight="1">
      <c r="A261" s="133" t="s">
        <v>610</v>
      </c>
      <c r="B261" s="132">
        <v>621.63</v>
      </c>
      <c r="C261" s="132">
        <v>394.96</v>
      </c>
      <c r="D261" s="132">
        <v>226.67</v>
      </c>
    </row>
    <row r="262" spans="1:4" s="131" customFormat="1" ht="15" customHeight="1">
      <c r="A262" s="134" t="s">
        <v>611</v>
      </c>
      <c r="B262" s="135">
        <v>381.58</v>
      </c>
      <c r="C262" s="135">
        <v>311.58</v>
      </c>
      <c r="D262" s="135">
        <v>70</v>
      </c>
    </row>
    <row r="263" spans="1:4" s="131" customFormat="1" ht="15" customHeight="1">
      <c r="A263" s="134" t="s">
        <v>415</v>
      </c>
      <c r="B263" s="135">
        <v>129.95</v>
      </c>
      <c r="C263" s="135">
        <v>129.95</v>
      </c>
      <c r="D263" s="135">
        <v>0</v>
      </c>
    </row>
    <row r="264" spans="1:4" s="131" customFormat="1" ht="15" customHeight="1">
      <c r="A264" s="134" t="s">
        <v>612</v>
      </c>
      <c r="B264" s="135">
        <v>251.63</v>
      </c>
      <c r="C264" s="135">
        <v>181.63</v>
      </c>
      <c r="D264" s="135">
        <v>70</v>
      </c>
    </row>
    <row r="265" spans="1:4" s="131" customFormat="1" ht="15" customHeight="1">
      <c r="A265" s="134" t="s">
        <v>613</v>
      </c>
      <c r="B265" s="135">
        <v>82</v>
      </c>
      <c r="C265" s="135">
        <v>0</v>
      </c>
      <c r="D265" s="135">
        <v>82</v>
      </c>
    </row>
    <row r="266" spans="1:4" s="131" customFormat="1" ht="15" customHeight="1">
      <c r="A266" s="134" t="s">
        <v>614</v>
      </c>
      <c r="B266" s="135">
        <v>82</v>
      </c>
      <c r="C266" s="135">
        <v>0</v>
      </c>
      <c r="D266" s="135">
        <v>82</v>
      </c>
    </row>
    <row r="267" spans="1:4" s="131" customFormat="1" ht="15" customHeight="1">
      <c r="A267" s="134" t="s">
        <v>615</v>
      </c>
      <c r="B267" s="135">
        <v>143.05</v>
      </c>
      <c r="C267" s="135">
        <v>83.38</v>
      </c>
      <c r="D267" s="135">
        <v>59.67</v>
      </c>
    </row>
    <row r="268" spans="1:4" s="131" customFormat="1" ht="15" customHeight="1">
      <c r="A268" s="134" t="s">
        <v>616</v>
      </c>
      <c r="B268" s="135">
        <v>83.38</v>
      </c>
      <c r="C268" s="135">
        <v>83.38</v>
      </c>
      <c r="D268" s="135">
        <v>0</v>
      </c>
    </row>
    <row r="269" spans="1:4" s="131" customFormat="1" ht="15" customHeight="1">
      <c r="A269" s="134" t="s">
        <v>617</v>
      </c>
      <c r="B269" s="135">
        <v>24</v>
      </c>
      <c r="C269" s="135">
        <v>0</v>
      </c>
      <c r="D269" s="135">
        <v>24</v>
      </c>
    </row>
    <row r="270" spans="1:4" s="131" customFormat="1" ht="15" customHeight="1">
      <c r="A270" s="134" t="s">
        <v>618</v>
      </c>
      <c r="B270" s="135">
        <v>35.67</v>
      </c>
      <c r="C270" s="135">
        <v>0</v>
      </c>
      <c r="D270" s="135">
        <v>35.67</v>
      </c>
    </row>
    <row r="271" spans="1:4" s="131" customFormat="1" ht="15" customHeight="1">
      <c r="A271" s="134" t="s">
        <v>619</v>
      </c>
      <c r="B271" s="135">
        <v>15</v>
      </c>
      <c r="C271" s="135">
        <v>0</v>
      </c>
      <c r="D271" s="135">
        <v>15</v>
      </c>
    </row>
    <row r="272" spans="1:4" s="131" customFormat="1" ht="15" customHeight="1">
      <c r="A272" s="134" t="s">
        <v>620</v>
      </c>
      <c r="B272" s="135">
        <v>15</v>
      </c>
      <c r="C272" s="135">
        <v>0</v>
      </c>
      <c r="D272" s="135">
        <v>15</v>
      </c>
    </row>
    <row r="273" spans="1:4" s="131" customFormat="1" ht="15" customHeight="1">
      <c r="A273" s="133" t="s">
        <v>621</v>
      </c>
      <c r="B273" s="132">
        <v>5147.31</v>
      </c>
      <c r="C273" s="132">
        <v>922.19</v>
      </c>
      <c r="D273" s="132">
        <v>4225.12</v>
      </c>
    </row>
    <row r="274" spans="1:4" s="131" customFormat="1" ht="15" customHeight="1">
      <c r="A274" s="134" t="s">
        <v>622</v>
      </c>
      <c r="B274" s="135">
        <v>1271.4</v>
      </c>
      <c r="C274" s="135">
        <v>684.43</v>
      </c>
      <c r="D274" s="135">
        <v>586.97</v>
      </c>
    </row>
    <row r="275" spans="1:4" s="131" customFormat="1" ht="15" customHeight="1">
      <c r="A275" s="134" t="s">
        <v>415</v>
      </c>
      <c r="B275" s="135">
        <v>192.63</v>
      </c>
      <c r="C275" s="135">
        <v>148.56</v>
      </c>
      <c r="D275" s="135">
        <v>44.07</v>
      </c>
    </row>
    <row r="276" spans="1:4" s="131" customFormat="1" ht="15" customHeight="1">
      <c r="A276" s="134" t="s">
        <v>623</v>
      </c>
      <c r="B276" s="135">
        <v>431.49</v>
      </c>
      <c r="C276" s="135">
        <v>123.51</v>
      </c>
      <c r="D276" s="135">
        <v>307.98</v>
      </c>
    </row>
    <row r="277" spans="1:4" s="131" customFormat="1" ht="15" customHeight="1">
      <c r="A277" s="134" t="s">
        <v>624</v>
      </c>
      <c r="B277" s="135">
        <v>42</v>
      </c>
      <c r="C277" s="135">
        <v>0</v>
      </c>
      <c r="D277" s="135">
        <v>42</v>
      </c>
    </row>
    <row r="278" spans="1:4" s="131" customFormat="1" ht="15" customHeight="1">
      <c r="A278" s="134" t="s">
        <v>625</v>
      </c>
      <c r="B278" s="135">
        <v>605.27</v>
      </c>
      <c r="C278" s="135">
        <v>412.35</v>
      </c>
      <c r="D278" s="135">
        <v>192.92</v>
      </c>
    </row>
    <row r="279" spans="1:4" s="131" customFormat="1" ht="15" customHeight="1">
      <c r="A279" s="134" t="s">
        <v>626</v>
      </c>
      <c r="B279" s="135">
        <v>190.61</v>
      </c>
      <c r="C279" s="135">
        <v>75.71</v>
      </c>
      <c r="D279" s="135">
        <v>114.9</v>
      </c>
    </row>
    <row r="280" spans="1:4" s="131" customFormat="1" ht="15" customHeight="1">
      <c r="A280" s="134" t="s">
        <v>627</v>
      </c>
      <c r="B280" s="135">
        <v>190.61</v>
      </c>
      <c r="C280" s="135">
        <v>75.71</v>
      </c>
      <c r="D280" s="135">
        <v>114.9</v>
      </c>
    </row>
    <row r="281" spans="1:4" s="131" customFormat="1" ht="15" customHeight="1">
      <c r="A281" s="134" t="s">
        <v>628</v>
      </c>
      <c r="B281" s="135">
        <v>974.68</v>
      </c>
      <c r="C281" s="135">
        <v>0</v>
      </c>
      <c r="D281" s="135">
        <v>974.68</v>
      </c>
    </row>
    <row r="282" spans="1:4" s="131" customFormat="1" ht="15" customHeight="1">
      <c r="A282" s="134" t="s">
        <v>629</v>
      </c>
      <c r="B282" s="135">
        <v>974.68</v>
      </c>
      <c r="C282" s="135">
        <v>0</v>
      </c>
      <c r="D282" s="135">
        <v>974.68</v>
      </c>
    </row>
    <row r="283" spans="1:4" s="131" customFormat="1" ht="15" customHeight="1">
      <c r="A283" s="134" t="s">
        <v>630</v>
      </c>
      <c r="B283" s="135">
        <v>1872.88</v>
      </c>
      <c r="C283" s="135">
        <v>144.31</v>
      </c>
      <c r="D283" s="135">
        <v>1728.57</v>
      </c>
    </row>
    <row r="284" spans="1:4" s="131" customFormat="1" ht="15" customHeight="1">
      <c r="A284" s="134" t="s">
        <v>631</v>
      </c>
      <c r="B284" s="135">
        <v>1872.88</v>
      </c>
      <c r="C284" s="135">
        <v>144.31</v>
      </c>
      <c r="D284" s="135">
        <v>1728.57</v>
      </c>
    </row>
    <row r="285" spans="1:4" s="131" customFormat="1" ht="15" customHeight="1">
      <c r="A285" s="134" t="s">
        <v>632</v>
      </c>
      <c r="B285" s="135">
        <v>17.74</v>
      </c>
      <c r="C285" s="135">
        <v>17.74</v>
      </c>
      <c r="D285" s="135">
        <v>0</v>
      </c>
    </row>
    <row r="286" spans="1:4" s="131" customFormat="1" ht="15" customHeight="1">
      <c r="A286" s="134" t="s">
        <v>633</v>
      </c>
      <c r="B286" s="135">
        <v>17.74</v>
      </c>
      <c r="C286" s="135">
        <v>17.74</v>
      </c>
      <c r="D286" s="135">
        <v>0</v>
      </c>
    </row>
    <row r="287" spans="1:4" s="131" customFormat="1" ht="15" customHeight="1">
      <c r="A287" s="134" t="s">
        <v>634</v>
      </c>
      <c r="B287" s="135">
        <v>820</v>
      </c>
      <c r="C287" s="135">
        <v>0</v>
      </c>
      <c r="D287" s="135">
        <v>820</v>
      </c>
    </row>
    <row r="288" spans="1:4" s="131" customFormat="1" ht="15" customHeight="1">
      <c r="A288" s="134" t="s">
        <v>635</v>
      </c>
      <c r="B288" s="135">
        <v>820</v>
      </c>
      <c r="C288" s="135">
        <v>0</v>
      </c>
      <c r="D288" s="135">
        <v>820</v>
      </c>
    </row>
    <row r="289" spans="1:4" s="131" customFormat="1" ht="15" customHeight="1">
      <c r="A289" s="133" t="s">
        <v>636</v>
      </c>
      <c r="B289" s="132">
        <v>11733.62</v>
      </c>
      <c r="C289" s="132">
        <v>2797.05</v>
      </c>
      <c r="D289" s="132">
        <v>8936.57</v>
      </c>
    </row>
    <row r="290" spans="1:4" s="131" customFormat="1" ht="15" customHeight="1">
      <c r="A290" s="134" t="s">
        <v>637</v>
      </c>
      <c r="B290" s="135">
        <v>2768.91</v>
      </c>
      <c r="C290" s="135">
        <v>1607.09</v>
      </c>
      <c r="D290" s="135">
        <v>1161.82</v>
      </c>
    </row>
    <row r="291" spans="1:4" s="131" customFormat="1" ht="15" customHeight="1">
      <c r="A291" s="134" t="s">
        <v>415</v>
      </c>
      <c r="B291" s="135">
        <v>241.37</v>
      </c>
      <c r="C291" s="135">
        <v>241.37</v>
      </c>
      <c r="D291" s="135">
        <v>0</v>
      </c>
    </row>
    <row r="292" spans="1:4" s="131" customFormat="1" ht="15" customHeight="1">
      <c r="A292" s="134" t="s">
        <v>419</v>
      </c>
      <c r="B292" s="135">
        <v>1419.72</v>
      </c>
      <c r="C292" s="135">
        <v>1365.72</v>
      </c>
      <c r="D292" s="135">
        <v>54</v>
      </c>
    </row>
    <row r="293" spans="1:4" s="131" customFormat="1" ht="15" customHeight="1">
      <c r="A293" s="134" t="s">
        <v>638</v>
      </c>
      <c r="B293" s="135">
        <v>9</v>
      </c>
      <c r="C293" s="135">
        <v>0</v>
      </c>
      <c r="D293" s="135">
        <v>9</v>
      </c>
    </row>
    <row r="294" spans="1:4" s="131" customFormat="1" ht="15" customHeight="1">
      <c r="A294" s="134" t="s">
        <v>639</v>
      </c>
      <c r="B294" s="135">
        <v>73.82</v>
      </c>
      <c r="C294" s="135">
        <v>0</v>
      </c>
      <c r="D294" s="135">
        <v>73.82</v>
      </c>
    </row>
    <row r="295" spans="1:4" s="131" customFormat="1" ht="15" customHeight="1">
      <c r="A295" s="134" t="s">
        <v>640</v>
      </c>
      <c r="B295" s="135">
        <v>75</v>
      </c>
      <c r="C295" s="135">
        <v>0</v>
      </c>
      <c r="D295" s="135">
        <v>75</v>
      </c>
    </row>
    <row r="296" spans="1:4" s="131" customFormat="1" ht="15" customHeight="1">
      <c r="A296" s="134" t="s">
        <v>641</v>
      </c>
      <c r="B296" s="135">
        <v>18</v>
      </c>
      <c r="C296" s="135">
        <v>0</v>
      </c>
      <c r="D296" s="135">
        <v>18</v>
      </c>
    </row>
    <row r="297" spans="1:4" s="131" customFormat="1" ht="15" customHeight="1">
      <c r="A297" s="134" t="s">
        <v>642</v>
      </c>
      <c r="B297" s="135">
        <v>868</v>
      </c>
      <c r="C297" s="135">
        <v>0</v>
      </c>
      <c r="D297" s="135">
        <v>868</v>
      </c>
    </row>
    <row r="298" spans="1:4" s="131" customFormat="1" ht="15" customHeight="1">
      <c r="A298" s="134" t="s">
        <v>643</v>
      </c>
      <c r="B298" s="135">
        <v>64</v>
      </c>
      <c r="C298" s="135">
        <v>0</v>
      </c>
      <c r="D298" s="135">
        <v>64</v>
      </c>
    </row>
    <row r="299" spans="1:4" s="131" customFormat="1" ht="15" customHeight="1">
      <c r="A299" s="134" t="s">
        <v>644</v>
      </c>
      <c r="B299" s="135">
        <v>928.68</v>
      </c>
      <c r="C299" s="135">
        <v>362.33</v>
      </c>
      <c r="D299" s="135">
        <v>566.35</v>
      </c>
    </row>
    <row r="300" spans="1:4" s="131" customFormat="1" ht="15" customHeight="1">
      <c r="A300" s="134" t="s">
        <v>415</v>
      </c>
      <c r="B300" s="135">
        <v>141.6</v>
      </c>
      <c r="C300" s="135">
        <v>141.6</v>
      </c>
      <c r="D300" s="135">
        <v>0</v>
      </c>
    </row>
    <row r="301" spans="1:4" s="131" customFormat="1" ht="15" customHeight="1">
      <c r="A301" s="134" t="s">
        <v>645</v>
      </c>
      <c r="B301" s="135">
        <v>335.23</v>
      </c>
      <c r="C301" s="135">
        <v>220.73</v>
      </c>
      <c r="D301" s="135">
        <v>114.5</v>
      </c>
    </row>
    <row r="302" spans="1:4" s="131" customFormat="1" ht="15" customHeight="1">
      <c r="A302" s="134" t="s">
        <v>646</v>
      </c>
      <c r="B302" s="135">
        <v>47.85</v>
      </c>
      <c r="C302" s="135">
        <v>0</v>
      </c>
      <c r="D302" s="135">
        <v>47.85</v>
      </c>
    </row>
    <row r="303" spans="1:4" s="131" customFormat="1" ht="15" customHeight="1">
      <c r="A303" s="134" t="s">
        <v>647</v>
      </c>
      <c r="B303" s="135">
        <v>104</v>
      </c>
      <c r="C303" s="135">
        <v>0</v>
      </c>
      <c r="D303" s="135">
        <v>104</v>
      </c>
    </row>
    <row r="304" spans="1:4" s="131" customFormat="1" ht="15" customHeight="1">
      <c r="A304" s="134" t="s">
        <v>648</v>
      </c>
      <c r="B304" s="135">
        <v>300</v>
      </c>
      <c r="C304" s="135">
        <v>0</v>
      </c>
      <c r="D304" s="135">
        <v>300</v>
      </c>
    </row>
    <row r="305" spans="1:4" s="131" customFormat="1" ht="15" customHeight="1">
      <c r="A305" s="134" t="s">
        <v>649</v>
      </c>
      <c r="B305" s="135">
        <v>1494.13</v>
      </c>
      <c r="C305" s="135">
        <v>776.13</v>
      </c>
      <c r="D305" s="135">
        <v>718</v>
      </c>
    </row>
    <row r="306" spans="1:4" s="131" customFormat="1" ht="15" customHeight="1">
      <c r="A306" s="134" t="s">
        <v>415</v>
      </c>
      <c r="B306" s="135">
        <v>130.05</v>
      </c>
      <c r="C306" s="135">
        <v>130.05</v>
      </c>
      <c r="D306" s="135">
        <v>0</v>
      </c>
    </row>
    <row r="307" spans="1:4" s="131" customFormat="1" ht="15" customHeight="1">
      <c r="A307" s="134" t="s">
        <v>650</v>
      </c>
      <c r="B307" s="135">
        <v>646.08</v>
      </c>
      <c r="C307" s="135">
        <v>646.08</v>
      </c>
      <c r="D307" s="135">
        <v>0</v>
      </c>
    </row>
    <row r="308" spans="1:4" s="131" customFormat="1" ht="15" customHeight="1">
      <c r="A308" s="134" t="s">
        <v>651</v>
      </c>
      <c r="B308" s="135">
        <v>360</v>
      </c>
      <c r="C308" s="135">
        <v>0</v>
      </c>
      <c r="D308" s="135">
        <v>360</v>
      </c>
    </row>
    <row r="309" spans="1:4" s="131" customFormat="1" ht="15" customHeight="1">
      <c r="A309" s="134" t="s">
        <v>652</v>
      </c>
      <c r="B309" s="135">
        <v>4</v>
      </c>
      <c r="C309" s="135">
        <v>0</v>
      </c>
      <c r="D309" s="135">
        <v>4</v>
      </c>
    </row>
    <row r="310" spans="1:4" s="131" customFormat="1" ht="15" customHeight="1">
      <c r="A310" s="134" t="s">
        <v>653</v>
      </c>
      <c r="B310" s="135">
        <v>300</v>
      </c>
      <c r="C310" s="135">
        <v>0</v>
      </c>
      <c r="D310" s="135">
        <v>300</v>
      </c>
    </row>
    <row r="311" spans="1:4" s="131" customFormat="1" ht="15" customHeight="1">
      <c r="A311" s="134" t="s">
        <v>654</v>
      </c>
      <c r="B311" s="135">
        <v>54</v>
      </c>
      <c r="C311" s="135">
        <v>0</v>
      </c>
      <c r="D311" s="135">
        <v>54</v>
      </c>
    </row>
    <row r="312" spans="1:4" s="131" customFormat="1" ht="15" customHeight="1">
      <c r="A312" s="134" t="s">
        <v>655</v>
      </c>
      <c r="B312" s="135">
        <v>1858.5</v>
      </c>
      <c r="C312" s="135">
        <v>51.5</v>
      </c>
      <c r="D312" s="135">
        <v>1807</v>
      </c>
    </row>
    <row r="313" spans="1:4" s="131" customFormat="1" ht="15" customHeight="1">
      <c r="A313" s="134" t="s">
        <v>415</v>
      </c>
      <c r="B313" s="135">
        <v>51.5</v>
      </c>
      <c r="C313" s="135">
        <v>51.5</v>
      </c>
      <c r="D313" s="135">
        <v>0</v>
      </c>
    </row>
    <row r="314" spans="1:4" s="131" customFormat="1" ht="15" customHeight="1">
      <c r="A314" s="134" t="s">
        <v>443</v>
      </c>
      <c r="B314" s="135">
        <v>57</v>
      </c>
      <c r="C314" s="135">
        <v>0</v>
      </c>
      <c r="D314" s="135">
        <v>57</v>
      </c>
    </row>
    <row r="315" spans="1:4" s="131" customFormat="1" ht="15" customHeight="1">
      <c r="A315" s="134" t="s">
        <v>656</v>
      </c>
      <c r="B315" s="135">
        <v>1100</v>
      </c>
      <c r="C315" s="135">
        <v>0</v>
      </c>
      <c r="D315" s="135">
        <v>1100</v>
      </c>
    </row>
    <row r="316" spans="1:4" s="131" customFormat="1" ht="15" customHeight="1">
      <c r="A316" s="134" t="s">
        <v>657</v>
      </c>
      <c r="B316" s="135">
        <v>510</v>
      </c>
      <c r="C316" s="135">
        <v>0</v>
      </c>
      <c r="D316" s="135">
        <v>510</v>
      </c>
    </row>
    <row r="317" spans="1:4" s="131" customFormat="1" ht="15" customHeight="1">
      <c r="A317" s="134" t="s">
        <v>658</v>
      </c>
      <c r="B317" s="135">
        <v>140</v>
      </c>
      <c r="C317" s="135">
        <v>0</v>
      </c>
      <c r="D317" s="135">
        <v>140</v>
      </c>
    </row>
    <row r="318" spans="1:4" s="131" customFormat="1" ht="15" customHeight="1">
      <c r="A318" s="134" t="s">
        <v>659</v>
      </c>
      <c r="B318" s="135">
        <v>4614.4</v>
      </c>
      <c r="C318" s="135">
        <v>0</v>
      </c>
      <c r="D318" s="135">
        <v>4614.4</v>
      </c>
    </row>
    <row r="319" spans="1:4" s="131" customFormat="1" ht="15" customHeight="1">
      <c r="A319" s="134" t="s">
        <v>506</v>
      </c>
      <c r="B319" s="135">
        <v>5</v>
      </c>
      <c r="C319" s="135">
        <v>0</v>
      </c>
      <c r="D319" s="135">
        <v>5</v>
      </c>
    </row>
    <row r="320" spans="1:4" s="131" customFormat="1" ht="15" customHeight="1">
      <c r="A320" s="134" t="s">
        <v>660</v>
      </c>
      <c r="B320" s="135">
        <v>4609.4</v>
      </c>
      <c r="C320" s="135">
        <v>0</v>
      </c>
      <c r="D320" s="135">
        <v>4609.4</v>
      </c>
    </row>
    <row r="321" spans="1:4" s="131" customFormat="1" ht="15" customHeight="1">
      <c r="A321" s="134" t="s">
        <v>661</v>
      </c>
      <c r="B321" s="135">
        <v>15</v>
      </c>
      <c r="C321" s="135">
        <v>0</v>
      </c>
      <c r="D321" s="135">
        <v>15</v>
      </c>
    </row>
    <row r="322" spans="1:4" s="131" customFormat="1" ht="15" customHeight="1">
      <c r="A322" s="134" t="s">
        <v>662</v>
      </c>
      <c r="B322" s="135">
        <v>15</v>
      </c>
      <c r="C322" s="135">
        <v>0</v>
      </c>
      <c r="D322" s="135">
        <v>15</v>
      </c>
    </row>
    <row r="323" spans="1:4" s="131" customFormat="1" ht="15" customHeight="1">
      <c r="A323" s="134" t="s">
        <v>663</v>
      </c>
      <c r="B323" s="135">
        <v>54</v>
      </c>
      <c r="C323" s="135">
        <v>0</v>
      </c>
      <c r="D323" s="135">
        <v>54</v>
      </c>
    </row>
    <row r="324" spans="1:4" s="131" customFormat="1" ht="15" customHeight="1">
      <c r="A324" s="134" t="s">
        <v>664</v>
      </c>
      <c r="B324" s="135">
        <v>54</v>
      </c>
      <c r="C324" s="135">
        <v>0</v>
      </c>
      <c r="D324" s="135">
        <v>54</v>
      </c>
    </row>
    <row r="325" spans="1:4" s="131" customFormat="1" ht="15" customHeight="1">
      <c r="A325" s="133" t="s">
        <v>665</v>
      </c>
      <c r="B325" s="132">
        <v>2647.79</v>
      </c>
      <c r="C325" s="132">
        <v>1281.09</v>
      </c>
      <c r="D325" s="132">
        <v>1366.7</v>
      </c>
    </row>
    <row r="326" spans="1:4" s="131" customFormat="1" ht="15" customHeight="1">
      <c r="A326" s="134" t="s">
        <v>666</v>
      </c>
      <c r="B326" s="135">
        <v>2647.79</v>
      </c>
      <c r="C326" s="135">
        <v>1281.09</v>
      </c>
      <c r="D326" s="135">
        <v>1366.7</v>
      </c>
    </row>
    <row r="327" spans="1:4" s="131" customFormat="1" ht="15" customHeight="1">
      <c r="A327" s="134" t="s">
        <v>415</v>
      </c>
      <c r="B327" s="135">
        <v>172.11</v>
      </c>
      <c r="C327" s="135">
        <v>107.41</v>
      </c>
      <c r="D327" s="135">
        <v>64.7</v>
      </c>
    </row>
    <row r="328" spans="1:4" s="131" customFormat="1" ht="15" customHeight="1">
      <c r="A328" s="134" t="s">
        <v>667</v>
      </c>
      <c r="B328" s="135">
        <v>1100</v>
      </c>
      <c r="C328" s="135">
        <v>0</v>
      </c>
      <c r="D328" s="135">
        <v>1100</v>
      </c>
    </row>
    <row r="329" spans="1:4" s="131" customFormat="1" ht="15" customHeight="1">
      <c r="A329" s="134" t="s">
        <v>668</v>
      </c>
      <c r="B329" s="135">
        <v>250.94</v>
      </c>
      <c r="C329" s="135">
        <v>120.94</v>
      </c>
      <c r="D329" s="135">
        <v>130</v>
      </c>
    </row>
    <row r="330" spans="1:4" s="131" customFormat="1" ht="15" customHeight="1">
      <c r="A330" s="134" t="s">
        <v>669</v>
      </c>
      <c r="B330" s="135">
        <v>232</v>
      </c>
      <c r="C330" s="135">
        <v>160</v>
      </c>
      <c r="D330" s="135">
        <v>72</v>
      </c>
    </row>
    <row r="331" spans="1:4" s="131" customFormat="1" ht="15" customHeight="1">
      <c r="A331" s="134" t="s">
        <v>670</v>
      </c>
      <c r="B331" s="135">
        <v>892.73</v>
      </c>
      <c r="C331" s="135">
        <v>892.73</v>
      </c>
      <c r="D331" s="135">
        <v>0</v>
      </c>
    </row>
    <row r="332" spans="1:4" s="131" customFormat="1" ht="15" customHeight="1">
      <c r="A332" s="133" t="s">
        <v>671</v>
      </c>
      <c r="B332" s="132">
        <v>3463.52</v>
      </c>
      <c r="C332" s="132">
        <v>318.52</v>
      </c>
      <c r="D332" s="132">
        <v>3145</v>
      </c>
    </row>
    <row r="333" spans="1:4" s="131" customFormat="1" ht="15" customHeight="1">
      <c r="A333" s="134" t="s">
        <v>672</v>
      </c>
      <c r="B333" s="135">
        <v>216.93</v>
      </c>
      <c r="C333" s="135">
        <v>128.93</v>
      </c>
      <c r="D333" s="135">
        <v>88</v>
      </c>
    </row>
    <row r="334" spans="1:4" s="131" customFormat="1" ht="15" customHeight="1">
      <c r="A334" s="134" t="s">
        <v>415</v>
      </c>
      <c r="B334" s="135">
        <v>131.37</v>
      </c>
      <c r="C334" s="135">
        <v>86.37</v>
      </c>
      <c r="D334" s="135">
        <v>45</v>
      </c>
    </row>
    <row r="335" spans="1:4" s="131" customFormat="1" ht="15" customHeight="1">
      <c r="A335" s="134" t="s">
        <v>673</v>
      </c>
      <c r="B335" s="135">
        <v>43</v>
      </c>
      <c r="C335" s="135">
        <v>0</v>
      </c>
      <c r="D335" s="135">
        <v>43</v>
      </c>
    </row>
    <row r="336" spans="1:4" s="131" customFormat="1" ht="15" customHeight="1">
      <c r="A336" s="134" t="s">
        <v>674</v>
      </c>
      <c r="B336" s="135">
        <v>42.56</v>
      </c>
      <c r="C336" s="135">
        <v>42.56</v>
      </c>
      <c r="D336" s="135">
        <v>0</v>
      </c>
    </row>
    <row r="337" spans="1:4" s="131" customFormat="1" ht="15" customHeight="1">
      <c r="A337" s="134" t="s">
        <v>675</v>
      </c>
      <c r="B337" s="135">
        <v>3246.58</v>
      </c>
      <c r="C337" s="135">
        <v>189.58</v>
      </c>
      <c r="D337" s="135">
        <v>3057</v>
      </c>
    </row>
    <row r="338" spans="1:4" s="131" customFormat="1" ht="15" customHeight="1">
      <c r="A338" s="134" t="s">
        <v>415</v>
      </c>
      <c r="B338" s="135">
        <v>208.15</v>
      </c>
      <c r="C338" s="135">
        <v>151.15</v>
      </c>
      <c r="D338" s="135">
        <v>57</v>
      </c>
    </row>
    <row r="339" spans="1:4" s="131" customFormat="1" ht="15" customHeight="1">
      <c r="A339" s="134" t="s">
        <v>676</v>
      </c>
      <c r="B339" s="135">
        <v>3038.43</v>
      </c>
      <c r="C339" s="135">
        <v>38.43</v>
      </c>
      <c r="D339" s="135">
        <v>3000</v>
      </c>
    </row>
    <row r="340" spans="1:4" s="131" customFormat="1" ht="15" customHeight="1">
      <c r="A340" s="133" t="s">
        <v>677</v>
      </c>
      <c r="B340" s="132">
        <v>151.35</v>
      </c>
      <c r="C340" s="132">
        <v>151.35</v>
      </c>
      <c r="D340" s="132">
        <v>0</v>
      </c>
    </row>
    <row r="341" spans="1:4" s="131" customFormat="1" ht="15" customHeight="1">
      <c r="A341" s="134" t="s">
        <v>678</v>
      </c>
      <c r="B341" s="135">
        <v>151.35</v>
      </c>
      <c r="C341" s="135">
        <v>151.35</v>
      </c>
      <c r="D341" s="135">
        <v>0</v>
      </c>
    </row>
    <row r="342" spans="1:4" s="131" customFormat="1" ht="15" customHeight="1">
      <c r="A342" s="134" t="s">
        <v>415</v>
      </c>
      <c r="B342" s="135">
        <v>114.46</v>
      </c>
      <c r="C342" s="135">
        <v>114.46</v>
      </c>
      <c r="D342" s="135">
        <v>0</v>
      </c>
    </row>
    <row r="343" spans="1:4" s="131" customFormat="1" ht="15" customHeight="1">
      <c r="A343" s="134" t="s">
        <v>419</v>
      </c>
      <c r="B343" s="135">
        <v>36.89</v>
      </c>
      <c r="C343" s="135">
        <v>36.89</v>
      </c>
      <c r="D343" s="135">
        <v>0</v>
      </c>
    </row>
    <row r="344" spans="1:4" s="131" customFormat="1" ht="15" customHeight="1">
      <c r="A344" s="133" t="s">
        <v>679</v>
      </c>
      <c r="B344" s="132">
        <v>374.81</v>
      </c>
      <c r="C344" s="132">
        <v>281.61</v>
      </c>
      <c r="D344" s="132">
        <v>93.2</v>
      </c>
    </row>
    <row r="345" spans="1:4" s="131" customFormat="1" ht="15" customHeight="1">
      <c r="A345" s="134" t="s">
        <v>680</v>
      </c>
      <c r="B345" s="135">
        <v>374.81</v>
      </c>
      <c r="C345" s="135">
        <v>281.61</v>
      </c>
      <c r="D345" s="135">
        <v>93.2</v>
      </c>
    </row>
    <row r="346" spans="1:4" s="131" customFormat="1" ht="15" customHeight="1">
      <c r="A346" s="134" t="s">
        <v>415</v>
      </c>
      <c r="B346" s="135">
        <v>92.16</v>
      </c>
      <c r="C346" s="135">
        <v>92.16</v>
      </c>
      <c r="D346" s="135">
        <v>0</v>
      </c>
    </row>
    <row r="347" spans="1:4" s="131" customFormat="1" ht="15" customHeight="1">
      <c r="A347" s="134" t="s">
        <v>419</v>
      </c>
      <c r="B347" s="135">
        <v>282.65</v>
      </c>
      <c r="C347" s="135">
        <v>189.45</v>
      </c>
      <c r="D347" s="135">
        <v>93.2</v>
      </c>
    </row>
    <row r="348" spans="1:4" s="131" customFormat="1" ht="15" customHeight="1">
      <c r="A348" s="133" t="s">
        <v>681</v>
      </c>
      <c r="B348" s="132">
        <v>7392.52</v>
      </c>
      <c r="C348" s="132">
        <v>4434.83</v>
      </c>
      <c r="D348" s="132">
        <v>2957.69</v>
      </c>
    </row>
    <row r="349" spans="1:4" s="131" customFormat="1" ht="15" customHeight="1">
      <c r="A349" s="134" t="s">
        <v>682</v>
      </c>
      <c r="B349" s="135">
        <v>2731</v>
      </c>
      <c r="C349" s="135">
        <v>0</v>
      </c>
      <c r="D349" s="135">
        <v>2731</v>
      </c>
    </row>
    <row r="350" spans="1:4" s="131" customFormat="1" ht="15" customHeight="1">
      <c r="A350" s="134" t="s">
        <v>683</v>
      </c>
      <c r="B350" s="135">
        <v>2681</v>
      </c>
      <c r="C350" s="135">
        <v>0</v>
      </c>
      <c r="D350" s="135">
        <v>2681</v>
      </c>
    </row>
    <row r="351" spans="1:4" s="131" customFormat="1" ht="15" customHeight="1">
      <c r="A351" s="134" t="s">
        <v>684</v>
      </c>
      <c r="B351" s="135">
        <v>50</v>
      </c>
      <c r="C351" s="135">
        <v>0</v>
      </c>
      <c r="D351" s="135">
        <v>50</v>
      </c>
    </row>
    <row r="352" spans="1:4" s="131" customFormat="1" ht="15" customHeight="1">
      <c r="A352" s="134" t="s">
        <v>685</v>
      </c>
      <c r="B352" s="135">
        <v>4440.52</v>
      </c>
      <c r="C352" s="135">
        <v>4434.83</v>
      </c>
      <c r="D352" s="135">
        <v>5.69</v>
      </c>
    </row>
    <row r="353" spans="1:4" s="131" customFormat="1" ht="15" customHeight="1">
      <c r="A353" s="134" t="s">
        <v>686</v>
      </c>
      <c r="B353" s="135">
        <v>4440.52</v>
      </c>
      <c r="C353" s="135">
        <v>4434.83</v>
      </c>
      <c r="D353" s="135">
        <v>5.69</v>
      </c>
    </row>
    <row r="354" spans="1:4" s="131" customFormat="1" ht="15" customHeight="1">
      <c r="A354" s="134" t="s">
        <v>687</v>
      </c>
      <c r="B354" s="135">
        <v>221</v>
      </c>
      <c r="C354" s="135">
        <v>0</v>
      </c>
      <c r="D354" s="135">
        <v>221</v>
      </c>
    </row>
    <row r="355" spans="1:4" s="131" customFormat="1" ht="15" customHeight="1">
      <c r="A355" s="134" t="s">
        <v>688</v>
      </c>
      <c r="B355" s="135">
        <v>221</v>
      </c>
      <c r="C355" s="135">
        <v>0</v>
      </c>
      <c r="D355" s="135">
        <v>221</v>
      </c>
    </row>
    <row r="356" spans="1:4" s="131" customFormat="1" ht="15" customHeight="1">
      <c r="A356" s="133" t="s">
        <v>689</v>
      </c>
      <c r="B356" s="132">
        <v>248.91</v>
      </c>
      <c r="C356" s="132">
        <v>186.91</v>
      </c>
      <c r="D356" s="132">
        <v>62</v>
      </c>
    </row>
    <row r="357" spans="1:4" s="131" customFormat="1" ht="15" customHeight="1">
      <c r="A357" s="134" t="s">
        <v>690</v>
      </c>
      <c r="B357" s="135">
        <v>248.91</v>
      </c>
      <c r="C357" s="135">
        <v>186.91</v>
      </c>
      <c r="D357" s="135">
        <v>62</v>
      </c>
    </row>
    <row r="358" spans="1:4" s="131" customFormat="1" ht="15" customHeight="1">
      <c r="A358" s="134" t="s">
        <v>415</v>
      </c>
      <c r="B358" s="135">
        <v>104.15</v>
      </c>
      <c r="C358" s="135">
        <v>104.15</v>
      </c>
      <c r="D358" s="135">
        <v>0</v>
      </c>
    </row>
    <row r="359" spans="1:4" s="131" customFormat="1" ht="15" customHeight="1">
      <c r="A359" s="134" t="s">
        <v>419</v>
      </c>
      <c r="B359" s="135">
        <v>82.76</v>
      </c>
      <c r="C359" s="135">
        <v>82.76</v>
      </c>
      <c r="D359" s="135">
        <v>0</v>
      </c>
    </row>
    <row r="360" spans="1:4" s="131" customFormat="1" ht="15" customHeight="1">
      <c r="A360" s="134" t="s">
        <v>691</v>
      </c>
      <c r="B360" s="135">
        <v>62</v>
      </c>
      <c r="C360" s="135">
        <v>0</v>
      </c>
      <c r="D360" s="135">
        <v>62</v>
      </c>
    </row>
    <row r="361" spans="1:4" s="131" customFormat="1" ht="15" customHeight="1">
      <c r="A361" s="133" t="s">
        <v>692</v>
      </c>
      <c r="B361" s="132">
        <v>1706</v>
      </c>
      <c r="C361" s="132">
        <v>0</v>
      </c>
      <c r="D361" s="132">
        <v>1706</v>
      </c>
    </row>
    <row r="362" spans="1:4" s="131" customFormat="1" ht="15" customHeight="1">
      <c r="A362" s="134" t="s">
        <v>693</v>
      </c>
      <c r="B362" s="135">
        <v>1706</v>
      </c>
      <c r="C362" s="135">
        <v>0</v>
      </c>
      <c r="D362" s="135">
        <v>1706</v>
      </c>
    </row>
    <row r="363" spans="1:4" s="131" customFormat="1" ht="15" customHeight="1">
      <c r="A363" s="134" t="s">
        <v>694</v>
      </c>
      <c r="B363" s="135">
        <v>1706</v>
      </c>
      <c r="C363" s="135">
        <v>0</v>
      </c>
      <c r="D363" s="135">
        <v>1706</v>
      </c>
    </row>
    <row r="364" spans="1:4" s="131" customFormat="1" ht="15" customHeight="1">
      <c r="A364" s="133" t="s">
        <v>695</v>
      </c>
      <c r="B364" s="132">
        <v>831.91</v>
      </c>
      <c r="C364" s="132">
        <v>0</v>
      </c>
      <c r="D364" s="132">
        <v>831.91</v>
      </c>
    </row>
    <row r="365" spans="1:4" s="131" customFormat="1" ht="15" customHeight="1">
      <c r="A365" s="134" t="s">
        <v>696</v>
      </c>
      <c r="B365" s="135">
        <v>831.91</v>
      </c>
      <c r="C365" s="135">
        <v>0</v>
      </c>
      <c r="D365" s="135">
        <v>831.91</v>
      </c>
    </row>
    <row r="366" spans="1:4" s="131" customFormat="1" ht="15" customHeight="1">
      <c r="A366" s="134" t="s">
        <v>697</v>
      </c>
      <c r="B366" s="135">
        <v>831.91</v>
      </c>
      <c r="C366" s="135">
        <v>0</v>
      </c>
      <c r="D366" s="135">
        <v>831.91</v>
      </c>
    </row>
    <row r="367" spans="1:4" s="131" customFormat="1" ht="15" customHeight="1">
      <c r="A367" s="133" t="s">
        <v>698</v>
      </c>
      <c r="B367" s="132">
        <v>1283.69</v>
      </c>
      <c r="C367" s="132">
        <v>0</v>
      </c>
      <c r="D367" s="132">
        <v>1283.69</v>
      </c>
    </row>
    <row r="368" spans="1:4" s="131" customFormat="1" ht="15" customHeight="1">
      <c r="A368" s="134" t="s">
        <v>699</v>
      </c>
      <c r="B368" s="135">
        <v>1283.69</v>
      </c>
      <c r="C368" s="135">
        <v>0</v>
      </c>
      <c r="D368" s="135">
        <v>1283.69</v>
      </c>
    </row>
    <row r="369" spans="1:4" s="131" customFormat="1" ht="15" customHeight="1">
      <c r="A369" s="134" t="s">
        <v>700</v>
      </c>
      <c r="B369" s="135">
        <v>1283.69</v>
      </c>
      <c r="C369" s="135">
        <v>0</v>
      </c>
      <c r="D369" s="135">
        <v>1283.69</v>
      </c>
    </row>
  </sheetData>
  <sheetProtection/>
  <autoFilter ref="A4:D369"/>
  <mergeCells count="2">
    <mergeCell ref="A2:D2"/>
    <mergeCell ref="A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50"/>
  <sheetViews>
    <sheetView zoomScalePageLayoutView="0" workbookViewId="0" topLeftCell="A1">
      <selection activeCell="A1" sqref="A1"/>
    </sheetView>
  </sheetViews>
  <sheetFormatPr defaultColWidth="9.00390625" defaultRowHeight="14.25"/>
  <cols>
    <col min="1" max="1" width="54.375" style="129" customWidth="1"/>
    <col min="2" max="2" width="21.625" style="129" customWidth="1"/>
    <col min="3" max="16384" width="9.00390625" style="129" customWidth="1"/>
  </cols>
  <sheetData>
    <row r="1" ht="14.25">
      <c r="A1" s="61"/>
    </row>
    <row r="2" spans="1:2" ht="22.5">
      <c r="A2" s="182" t="s">
        <v>750</v>
      </c>
      <c r="B2" s="182"/>
    </row>
    <row r="3" spans="1:2" ht="14.25">
      <c r="A3" s="184" t="s">
        <v>408</v>
      </c>
      <c r="B3" s="184"/>
    </row>
    <row r="4" spans="1:2" ht="13.5" customHeight="1">
      <c r="A4" s="130" t="s">
        <v>703</v>
      </c>
      <c r="B4" s="130" t="s">
        <v>704</v>
      </c>
    </row>
    <row r="5" spans="1:2" ht="13.5" customHeight="1">
      <c r="A5" s="137" t="s">
        <v>200</v>
      </c>
      <c r="B5" s="138">
        <v>69410.99</v>
      </c>
    </row>
    <row r="6" spans="1:2" ht="13.5" customHeight="1">
      <c r="A6" s="133" t="s">
        <v>705</v>
      </c>
      <c r="B6" s="138">
        <v>58028.06</v>
      </c>
    </row>
    <row r="7" spans="1:2" ht="13.5" customHeight="1">
      <c r="A7" s="134" t="s">
        <v>706</v>
      </c>
      <c r="B7" s="139">
        <v>31599.79</v>
      </c>
    </row>
    <row r="8" spans="1:2" ht="13.5" customHeight="1">
      <c r="A8" s="134" t="s">
        <v>707</v>
      </c>
      <c r="B8" s="139">
        <v>5921.79</v>
      </c>
    </row>
    <row r="9" spans="1:2" ht="13.5" customHeight="1">
      <c r="A9" s="134" t="s">
        <v>708</v>
      </c>
      <c r="B9" s="139">
        <v>3056.59</v>
      </c>
    </row>
    <row r="10" spans="1:2" ht="13.5" customHeight="1">
      <c r="A10" s="134" t="s">
        <v>709</v>
      </c>
      <c r="B10" s="139">
        <v>3030.55</v>
      </c>
    </row>
    <row r="11" spans="1:2" ht="13.5" customHeight="1">
      <c r="A11" s="134" t="s">
        <v>710</v>
      </c>
      <c r="B11" s="139">
        <v>6702.23</v>
      </c>
    </row>
    <row r="12" spans="1:2" ht="13.5" customHeight="1">
      <c r="A12" s="134" t="s">
        <v>711</v>
      </c>
      <c r="B12" s="139">
        <v>6912.91</v>
      </c>
    </row>
    <row r="13" spans="1:2" ht="13.5" customHeight="1">
      <c r="A13" s="134" t="s">
        <v>712</v>
      </c>
      <c r="B13" s="139">
        <v>755.87</v>
      </c>
    </row>
    <row r="14" spans="1:2" ht="13.5" customHeight="1">
      <c r="A14" s="134" t="s">
        <v>713</v>
      </c>
      <c r="B14" s="139">
        <v>48.33</v>
      </c>
    </row>
    <row r="15" spans="1:2" ht="13.5" customHeight="1">
      <c r="A15" s="133" t="s">
        <v>714</v>
      </c>
      <c r="B15" s="138">
        <v>1088.82</v>
      </c>
    </row>
    <row r="16" spans="1:2" ht="13.5" customHeight="1">
      <c r="A16" s="134" t="s">
        <v>715</v>
      </c>
      <c r="B16" s="139">
        <v>265.2</v>
      </c>
    </row>
    <row r="17" spans="1:2" ht="13.5" customHeight="1">
      <c r="A17" s="134" t="s">
        <v>716</v>
      </c>
      <c r="B17" s="139">
        <v>115.54</v>
      </c>
    </row>
    <row r="18" spans="1:2" ht="13.5" customHeight="1">
      <c r="A18" s="134" t="s">
        <v>717</v>
      </c>
      <c r="B18" s="139">
        <v>1</v>
      </c>
    </row>
    <row r="19" spans="1:2" ht="13.5" customHeight="1">
      <c r="A19" s="134" t="s">
        <v>718</v>
      </c>
      <c r="B19" s="139">
        <v>7.82</v>
      </c>
    </row>
    <row r="20" spans="1:2" ht="13.5" customHeight="1">
      <c r="A20" s="134" t="s">
        <v>719</v>
      </c>
      <c r="B20" s="139">
        <v>30.29</v>
      </c>
    </row>
    <row r="21" spans="1:2" ht="13.5" customHeight="1">
      <c r="A21" s="134" t="s">
        <v>720</v>
      </c>
      <c r="B21" s="139">
        <v>186.5</v>
      </c>
    </row>
    <row r="22" spans="1:2" ht="13.5" customHeight="1">
      <c r="A22" s="134" t="s">
        <v>721</v>
      </c>
      <c r="B22" s="139">
        <v>37.13</v>
      </c>
    </row>
    <row r="23" spans="1:2" ht="13.5" customHeight="1">
      <c r="A23" s="134" t="s">
        <v>722</v>
      </c>
      <c r="B23" s="139">
        <v>5.78</v>
      </c>
    </row>
    <row r="24" spans="1:2" ht="13.5" customHeight="1">
      <c r="A24" s="134" t="s">
        <v>723</v>
      </c>
      <c r="B24" s="139">
        <v>1.55</v>
      </c>
    </row>
    <row r="25" spans="1:2" ht="13.5" customHeight="1">
      <c r="A25" s="134" t="s">
        <v>724</v>
      </c>
      <c r="B25" s="139">
        <v>111.05</v>
      </c>
    </row>
    <row r="26" spans="1:2" ht="13.5" customHeight="1">
      <c r="A26" s="134" t="s">
        <v>725</v>
      </c>
      <c r="B26" s="139">
        <v>30.06</v>
      </c>
    </row>
    <row r="27" spans="1:2" ht="13.5" customHeight="1">
      <c r="A27" s="134" t="s">
        <v>726</v>
      </c>
      <c r="B27" s="139">
        <v>1</v>
      </c>
    </row>
    <row r="28" spans="1:2" ht="13.5" customHeight="1">
      <c r="A28" s="134" t="s">
        <v>727</v>
      </c>
      <c r="B28" s="139">
        <v>10.66</v>
      </c>
    </row>
    <row r="29" spans="1:2" ht="13.5" customHeight="1">
      <c r="A29" s="134" t="s">
        <v>728</v>
      </c>
      <c r="B29" s="139">
        <v>22.67</v>
      </c>
    </row>
    <row r="30" spans="1:2" ht="13.5" customHeight="1">
      <c r="A30" s="134" t="s">
        <v>729</v>
      </c>
      <c r="B30" s="139">
        <v>21.97</v>
      </c>
    </row>
    <row r="31" spans="1:2" ht="13.5" customHeight="1">
      <c r="A31" s="134" t="s">
        <v>730</v>
      </c>
      <c r="B31" s="139">
        <v>0.95</v>
      </c>
    </row>
    <row r="32" spans="1:2" ht="13.5" customHeight="1">
      <c r="A32" s="134" t="s">
        <v>731</v>
      </c>
      <c r="B32" s="139">
        <v>9.6</v>
      </c>
    </row>
    <row r="33" spans="1:2" ht="13.5" customHeight="1">
      <c r="A33" s="134" t="s">
        <v>732</v>
      </c>
      <c r="B33" s="139">
        <v>2.2</v>
      </c>
    </row>
    <row r="34" spans="1:2" ht="13.5" customHeight="1">
      <c r="A34" s="134" t="s">
        <v>733</v>
      </c>
      <c r="B34" s="139">
        <v>72.42</v>
      </c>
    </row>
    <row r="35" spans="1:2" ht="13.5" customHeight="1">
      <c r="A35" s="134" t="s">
        <v>734</v>
      </c>
      <c r="B35" s="139">
        <v>4.31</v>
      </c>
    </row>
    <row r="36" spans="1:2" ht="13.5" customHeight="1">
      <c r="A36" s="134" t="s">
        <v>735</v>
      </c>
      <c r="B36" s="139">
        <v>126.73</v>
      </c>
    </row>
    <row r="37" spans="1:2" ht="13.5" customHeight="1">
      <c r="A37" s="134" t="s">
        <v>736</v>
      </c>
      <c r="B37" s="139">
        <v>9.27</v>
      </c>
    </row>
    <row r="38" spans="1:2" ht="13.5" customHeight="1">
      <c r="A38" s="134" t="s">
        <v>737</v>
      </c>
      <c r="B38" s="139">
        <v>15.12</v>
      </c>
    </row>
    <row r="39" spans="1:2" ht="13.5" customHeight="1">
      <c r="A39" s="133" t="s">
        <v>738</v>
      </c>
      <c r="B39" s="138">
        <v>10292.13</v>
      </c>
    </row>
    <row r="40" spans="1:2" ht="13.5" customHeight="1">
      <c r="A40" s="134" t="s">
        <v>739</v>
      </c>
      <c r="B40" s="139">
        <v>655.58</v>
      </c>
    </row>
    <row r="41" spans="1:2" ht="13.5" customHeight="1">
      <c r="A41" s="134" t="s">
        <v>740</v>
      </c>
      <c r="B41" s="139">
        <v>821.63</v>
      </c>
    </row>
    <row r="42" spans="1:2" ht="13.5" customHeight="1">
      <c r="A42" s="134" t="s">
        <v>741</v>
      </c>
      <c r="B42" s="139">
        <v>450</v>
      </c>
    </row>
    <row r="43" spans="1:2" ht="13.5" customHeight="1">
      <c r="A43" s="134" t="s">
        <v>742</v>
      </c>
      <c r="B43" s="139">
        <v>363.59</v>
      </c>
    </row>
    <row r="44" spans="1:2" ht="13.5" customHeight="1">
      <c r="A44" s="134" t="s">
        <v>743</v>
      </c>
      <c r="B44" s="139">
        <v>62.97</v>
      </c>
    </row>
    <row r="45" spans="1:2" ht="13.5" customHeight="1">
      <c r="A45" s="134" t="s">
        <v>744</v>
      </c>
      <c r="B45" s="139">
        <v>4381.17</v>
      </c>
    </row>
    <row r="46" spans="1:2" ht="13.5" customHeight="1">
      <c r="A46" s="134" t="s">
        <v>745</v>
      </c>
      <c r="B46" s="139">
        <v>1.31</v>
      </c>
    </row>
    <row r="47" spans="1:2" ht="13.5" customHeight="1">
      <c r="A47" s="134" t="s">
        <v>746</v>
      </c>
      <c r="B47" s="139">
        <v>3555.87</v>
      </c>
    </row>
    <row r="48" spans="1:2" ht="13.5" customHeight="1">
      <c r="A48" s="133" t="s">
        <v>747</v>
      </c>
      <c r="B48" s="138">
        <v>1.98</v>
      </c>
    </row>
    <row r="49" spans="1:2" ht="13.5" customHeight="1">
      <c r="A49" s="134" t="s">
        <v>748</v>
      </c>
      <c r="B49" s="139">
        <v>0.98</v>
      </c>
    </row>
    <row r="50" spans="1:2" ht="13.5" customHeight="1">
      <c r="A50" s="134" t="s">
        <v>749</v>
      </c>
      <c r="B50" s="139">
        <v>1</v>
      </c>
    </row>
  </sheetData>
  <sheetProtection/>
  <mergeCells count="2">
    <mergeCell ref="A2:B2"/>
    <mergeCell ref="A3:B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404"/>
  <sheetViews>
    <sheetView zoomScale="85" zoomScaleNormal="85" zoomScalePageLayoutView="0" workbookViewId="0" topLeftCell="A1">
      <selection activeCell="A1" sqref="A1"/>
    </sheetView>
  </sheetViews>
  <sheetFormatPr defaultColWidth="9.00390625" defaultRowHeight="14.25"/>
  <cols>
    <col min="1" max="1" width="54.625" style="48" customWidth="1"/>
    <col min="2" max="2" width="17.125" style="48" customWidth="1"/>
    <col min="3" max="3" width="10.25390625" style="48" hidden="1" customWidth="1"/>
    <col min="4" max="4" width="13.25390625" style="48" hidden="1" customWidth="1"/>
    <col min="5" max="8" width="12.00390625" style="48" hidden="1" customWidth="1"/>
    <col min="9" max="9" width="10.25390625" style="48" hidden="1" customWidth="1"/>
    <col min="10" max="10" width="23.125" style="48" customWidth="1"/>
    <col min="11" max="16384" width="9.00390625" style="48" customWidth="1"/>
  </cols>
  <sheetData>
    <row r="1" ht="25.5" customHeight="1">
      <c r="A1" s="61"/>
    </row>
    <row r="2" spans="1:10" ht="43.5" customHeight="1">
      <c r="A2" s="162" t="s">
        <v>175</v>
      </c>
      <c r="B2" s="162"/>
      <c r="C2" s="162"/>
      <c r="D2" s="162"/>
      <c r="E2" s="8"/>
      <c r="F2" s="8"/>
      <c r="G2" s="8"/>
      <c r="H2" s="8"/>
      <c r="I2" s="8"/>
      <c r="J2" s="8"/>
    </row>
    <row r="3" spans="1:9" ht="22.5" customHeight="1">
      <c r="A3" s="185" t="s">
        <v>119</v>
      </c>
      <c r="B3" s="185"/>
      <c r="C3" s="185"/>
      <c r="D3" s="185"/>
      <c r="E3" s="185"/>
      <c r="F3" s="185"/>
      <c r="G3" s="185"/>
      <c r="H3" s="185"/>
      <c r="I3" s="185"/>
    </row>
    <row r="4" spans="1:9" ht="18.75" customHeight="1">
      <c r="A4" s="49" t="s">
        <v>99</v>
      </c>
      <c r="B4" s="49" t="s">
        <v>34</v>
      </c>
      <c r="C4" s="49" t="s">
        <v>147</v>
      </c>
      <c r="D4" s="49" t="s">
        <v>103</v>
      </c>
      <c r="E4" s="49" t="s">
        <v>104</v>
      </c>
      <c r="F4" s="49" t="s">
        <v>105</v>
      </c>
      <c r="G4" s="49" t="s">
        <v>106</v>
      </c>
      <c r="H4" s="49" t="s">
        <v>107</v>
      </c>
      <c r="I4" s="49" t="s">
        <v>100</v>
      </c>
    </row>
    <row r="5" spans="1:9" ht="18.75" customHeight="1">
      <c r="A5" s="50" t="s">
        <v>108</v>
      </c>
      <c r="B5" s="72">
        <f aca="true" t="shared" si="0" ref="B5:H5">SUM(B6,B10,B31,B38,B34)</f>
        <v>52484</v>
      </c>
      <c r="C5" s="72">
        <f t="shared" si="0"/>
        <v>462</v>
      </c>
      <c r="D5" s="72">
        <f t="shared" si="0"/>
        <v>293</v>
      </c>
      <c r="E5" s="72">
        <f t="shared" si="0"/>
        <v>23176</v>
      </c>
      <c r="F5" s="72">
        <f t="shared" si="0"/>
        <v>27781</v>
      </c>
      <c r="G5" s="72">
        <f t="shared" si="0"/>
        <v>375</v>
      </c>
      <c r="H5" s="72">
        <f t="shared" si="0"/>
        <v>397</v>
      </c>
      <c r="I5" s="51"/>
    </row>
    <row r="6" spans="1:9" ht="18.75" customHeight="1">
      <c r="A6" s="68" t="s">
        <v>102</v>
      </c>
      <c r="B6" s="72">
        <f>SUM(B7)</f>
        <v>13</v>
      </c>
      <c r="C6" s="72">
        <f aca="true" t="shared" si="1" ref="C6:H6">SUM(C7)</f>
        <v>13</v>
      </c>
      <c r="D6" s="72">
        <f t="shared" si="1"/>
        <v>0</v>
      </c>
      <c r="E6" s="72">
        <f t="shared" si="1"/>
        <v>0</v>
      </c>
      <c r="F6" s="72">
        <f t="shared" si="1"/>
        <v>0</v>
      </c>
      <c r="G6" s="72">
        <f t="shared" si="1"/>
        <v>0</v>
      </c>
      <c r="H6" s="72">
        <f t="shared" si="1"/>
        <v>0</v>
      </c>
      <c r="I6" s="51"/>
    </row>
    <row r="7" spans="1:9" ht="18.75" customHeight="1">
      <c r="A7" s="69" t="s">
        <v>145</v>
      </c>
      <c r="B7" s="76">
        <f>SUM(C7:H7)</f>
        <v>13</v>
      </c>
      <c r="C7" s="76">
        <f aca="true" t="shared" si="2" ref="C7:H7">SUM(C8:C9)</f>
        <v>13</v>
      </c>
      <c r="D7" s="76">
        <f t="shared" si="2"/>
        <v>0</v>
      </c>
      <c r="E7" s="76">
        <f t="shared" si="2"/>
        <v>0</v>
      </c>
      <c r="F7" s="76">
        <f t="shared" si="2"/>
        <v>0</v>
      </c>
      <c r="G7" s="76">
        <f t="shared" si="2"/>
        <v>0</v>
      </c>
      <c r="H7" s="76">
        <f t="shared" si="2"/>
        <v>0</v>
      </c>
      <c r="I7" s="67"/>
    </row>
    <row r="8" spans="1:9" ht="18.75" customHeight="1">
      <c r="A8" s="47" t="s">
        <v>146</v>
      </c>
      <c r="B8" s="74">
        <f>SUM(C8:H8)</f>
        <v>4</v>
      </c>
      <c r="C8" s="74">
        <v>4</v>
      </c>
      <c r="D8" s="75"/>
      <c r="E8" s="75"/>
      <c r="F8" s="75"/>
      <c r="G8" s="75"/>
      <c r="H8" s="75"/>
      <c r="I8" s="67"/>
    </row>
    <row r="9" spans="1:9" ht="18.75" customHeight="1">
      <c r="A9" s="47" t="s">
        <v>152</v>
      </c>
      <c r="B9" s="74">
        <f>SUM(C9:H9)</f>
        <v>9</v>
      </c>
      <c r="C9" s="74">
        <v>9</v>
      </c>
      <c r="D9" s="75"/>
      <c r="E9" s="75"/>
      <c r="F9" s="75"/>
      <c r="G9" s="75"/>
      <c r="H9" s="75"/>
      <c r="I9" s="67"/>
    </row>
    <row r="10" spans="1:9" ht="18.75" customHeight="1">
      <c r="A10" s="53" t="s">
        <v>101</v>
      </c>
      <c r="B10" s="72">
        <f aca="true" t="shared" si="3" ref="B10:H10">B11+B23+B25+B27+B29</f>
        <v>51906</v>
      </c>
      <c r="C10" s="72">
        <f t="shared" si="3"/>
        <v>360</v>
      </c>
      <c r="D10" s="73">
        <f t="shared" si="3"/>
        <v>214</v>
      </c>
      <c r="E10" s="73">
        <f t="shared" si="3"/>
        <v>23176</v>
      </c>
      <c r="F10" s="73">
        <f t="shared" si="3"/>
        <v>27781</v>
      </c>
      <c r="G10" s="73">
        <f t="shared" si="3"/>
        <v>375</v>
      </c>
      <c r="H10" s="73">
        <f t="shared" si="3"/>
        <v>0</v>
      </c>
      <c r="I10" s="54"/>
    </row>
    <row r="11" spans="1:9" ht="18.75" customHeight="1">
      <c r="A11" s="70" t="s">
        <v>184</v>
      </c>
      <c r="B11" s="76">
        <f aca="true" t="shared" si="4" ref="B11:B30">SUM(C11:H11)</f>
        <v>47308</v>
      </c>
      <c r="C11" s="82">
        <f aca="true" t="shared" si="5" ref="C11:H11">SUM(C12,C13,C20,C21,C18,C22)</f>
        <v>360</v>
      </c>
      <c r="D11" s="82">
        <f t="shared" si="5"/>
        <v>0</v>
      </c>
      <c r="E11" s="82">
        <f t="shared" si="5"/>
        <v>19975</v>
      </c>
      <c r="F11" s="82">
        <f t="shared" si="5"/>
        <v>26598</v>
      </c>
      <c r="G11" s="82">
        <f t="shared" si="5"/>
        <v>375</v>
      </c>
      <c r="H11" s="82">
        <f t="shared" si="5"/>
        <v>0</v>
      </c>
      <c r="I11" s="56" t="s">
        <v>109</v>
      </c>
    </row>
    <row r="12" spans="1:9" ht="18.75" customHeight="1">
      <c r="A12" s="55" t="s">
        <v>153</v>
      </c>
      <c r="B12" s="74">
        <f t="shared" si="4"/>
        <v>21684</v>
      </c>
      <c r="C12" s="75"/>
      <c r="D12" s="77"/>
      <c r="E12" s="77"/>
      <c r="F12" s="77">
        <v>21684</v>
      </c>
      <c r="G12" s="77"/>
      <c r="H12" s="77"/>
      <c r="I12" s="56"/>
    </row>
    <row r="13" spans="1:9" ht="18.75" customHeight="1">
      <c r="A13" s="55" t="s">
        <v>154</v>
      </c>
      <c r="B13" s="74">
        <f t="shared" si="4"/>
        <v>19975</v>
      </c>
      <c r="C13" s="75">
        <f aca="true" t="shared" si="6" ref="C13:H13">SUM(C14:C17)</f>
        <v>0</v>
      </c>
      <c r="D13" s="75">
        <f t="shared" si="6"/>
        <v>0</v>
      </c>
      <c r="E13" s="75">
        <f t="shared" si="6"/>
        <v>19975</v>
      </c>
      <c r="F13" s="75">
        <f t="shared" si="6"/>
        <v>0</v>
      </c>
      <c r="G13" s="75">
        <f t="shared" si="6"/>
        <v>0</v>
      </c>
      <c r="H13" s="75">
        <f t="shared" si="6"/>
        <v>0</v>
      </c>
      <c r="I13" s="71"/>
    </row>
    <row r="14" spans="1:9" ht="18.75" customHeight="1" hidden="1">
      <c r="A14" s="55" t="s">
        <v>155</v>
      </c>
      <c r="B14" s="74">
        <f t="shared" si="4"/>
        <v>10475</v>
      </c>
      <c r="C14" s="78"/>
      <c r="D14" s="79"/>
      <c r="E14" s="79">
        <v>10475</v>
      </c>
      <c r="F14" s="79"/>
      <c r="G14" s="79"/>
      <c r="H14" s="79"/>
      <c r="I14" s="56"/>
    </row>
    <row r="15" spans="1:9" ht="18.75" customHeight="1" hidden="1">
      <c r="A15" s="55" t="s">
        <v>156</v>
      </c>
      <c r="B15" s="74">
        <f t="shared" si="4"/>
        <v>5000</v>
      </c>
      <c r="C15" s="78"/>
      <c r="D15" s="79"/>
      <c r="E15" s="79">
        <v>5000</v>
      </c>
      <c r="F15" s="79"/>
      <c r="G15" s="79"/>
      <c r="H15" s="79"/>
      <c r="I15" s="56"/>
    </row>
    <row r="16" spans="1:9" ht="18.75" customHeight="1" hidden="1">
      <c r="A16" s="55" t="s">
        <v>157</v>
      </c>
      <c r="B16" s="74">
        <f t="shared" si="4"/>
        <v>3000</v>
      </c>
      <c r="C16" s="78"/>
      <c r="D16" s="79"/>
      <c r="E16" s="79">
        <v>3000</v>
      </c>
      <c r="F16" s="79"/>
      <c r="G16" s="79"/>
      <c r="H16" s="79"/>
      <c r="I16" s="56"/>
    </row>
    <row r="17" spans="1:9" ht="18.75" customHeight="1" hidden="1">
      <c r="A17" s="55" t="s">
        <v>158</v>
      </c>
      <c r="B17" s="74">
        <f t="shared" si="4"/>
        <v>1500</v>
      </c>
      <c r="C17" s="78"/>
      <c r="D17" s="79"/>
      <c r="E17" s="79">
        <v>1500</v>
      </c>
      <c r="F17" s="79"/>
      <c r="G17" s="79"/>
      <c r="H17" s="79"/>
      <c r="I17" s="56"/>
    </row>
    <row r="18" spans="1:9" ht="18.75" customHeight="1">
      <c r="A18" s="55" t="s">
        <v>148</v>
      </c>
      <c r="B18" s="74">
        <f t="shared" si="4"/>
        <v>375</v>
      </c>
      <c r="C18" s="76">
        <f aca="true" t="shared" si="7" ref="C18:H18">SUM(C19)</f>
        <v>0</v>
      </c>
      <c r="D18" s="76">
        <f t="shared" si="7"/>
        <v>0</v>
      </c>
      <c r="E18" s="76">
        <f t="shared" si="7"/>
        <v>0</v>
      </c>
      <c r="F18" s="76">
        <f t="shared" si="7"/>
        <v>0</v>
      </c>
      <c r="G18" s="76">
        <f t="shared" si="7"/>
        <v>375</v>
      </c>
      <c r="H18" s="76">
        <f t="shared" si="7"/>
        <v>0</v>
      </c>
      <c r="I18" s="56"/>
    </row>
    <row r="19" spans="1:9" ht="18.75" customHeight="1" hidden="1">
      <c r="A19" s="55" t="s">
        <v>149</v>
      </c>
      <c r="B19" s="74">
        <f t="shared" si="4"/>
        <v>375</v>
      </c>
      <c r="C19" s="78"/>
      <c r="D19" s="79"/>
      <c r="E19" s="79"/>
      <c r="F19" s="79"/>
      <c r="G19" s="79">
        <v>375</v>
      </c>
      <c r="H19" s="79"/>
      <c r="I19" s="56"/>
    </row>
    <row r="20" spans="1:9" ht="18.75" customHeight="1">
      <c r="A20" s="47" t="s">
        <v>150</v>
      </c>
      <c r="B20" s="74">
        <f>SUM(C20:H20)</f>
        <v>355</v>
      </c>
      <c r="C20" s="78">
        <v>355</v>
      </c>
      <c r="D20" s="79"/>
      <c r="E20" s="79"/>
      <c r="F20" s="79"/>
      <c r="G20" s="79"/>
      <c r="H20" s="79"/>
      <c r="I20" s="56"/>
    </row>
    <row r="21" spans="1:9" ht="18.75" customHeight="1">
      <c r="A21" s="47" t="s">
        <v>151</v>
      </c>
      <c r="B21" s="74">
        <f>SUM(C21:H21)</f>
        <v>5</v>
      </c>
      <c r="C21" s="78">
        <v>5</v>
      </c>
      <c r="D21" s="79"/>
      <c r="E21" s="79"/>
      <c r="F21" s="79"/>
      <c r="G21" s="79"/>
      <c r="H21" s="79"/>
      <c r="I21" s="56"/>
    </row>
    <row r="22" spans="1:9" ht="18.75" customHeight="1">
      <c r="A22" s="55" t="s">
        <v>162</v>
      </c>
      <c r="B22" s="74">
        <f t="shared" si="4"/>
        <v>4914</v>
      </c>
      <c r="C22" s="78"/>
      <c r="D22" s="79"/>
      <c r="E22" s="79"/>
      <c r="F22" s="79">
        <v>4914</v>
      </c>
      <c r="G22" s="79"/>
      <c r="H22" s="79"/>
      <c r="I22" s="56"/>
    </row>
    <row r="23" spans="1:9" ht="18.75" customHeight="1">
      <c r="A23" s="70" t="s">
        <v>185</v>
      </c>
      <c r="B23" s="76">
        <f t="shared" si="4"/>
        <v>1183</v>
      </c>
      <c r="C23" s="75"/>
      <c r="D23" s="77">
        <f>D24</f>
        <v>0</v>
      </c>
      <c r="E23" s="77">
        <f>E24</f>
        <v>0</v>
      </c>
      <c r="F23" s="77">
        <f>F24</f>
        <v>1183</v>
      </c>
      <c r="G23" s="77"/>
      <c r="H23" s="77"/>
      <c r="I23" s="56" t="s">
        <v>110</v>
      </c>
    </row>
    <row r="24" spans="1:9" ht="18.75" customHeight="1">
      <c r="A24" s="55" t="s">
        <v>153</v>
      </c>
      <c r="B24" s="74">
        <f t="shared" si="4"/>
        <v>1183</v>
      </c>
      <c r="C24" s="78"/>
      <c r="D24" s="79"/>
      <c r="E24" s="79"/>
      <c r="F24" s="79">
        <v>1183</v>
      </c>
      <c r="G24" s="79"/>
      <c r="H24" s="79"/>
      <c r="I24" s="56"/>
    </row>
    <row r="25" spans="1:12" ht="18.75" customHeight="1">
      <c r="A25" s="70" t="s">
        <v>186</v>
      </c>
      <c r="B25" s="76">
        <f t="shared" si="4"/>
        <v>920</v>
      </c>
      <c r="C25" s="82"/>
      <c r="D25" s="82">
        <f>D26</f>
        <v>0</v>
      </c>
      <c r="E25" s="82">
        <f>E26</f>
        <v>920</v>
      </c>
      <c r="F25" s="82">
        <f>F26</f>
        <v>0</v>
      </c>
      <c r="G25" s="82">
        <f>G26</f>
        <v>0</v>
      </c>
      <c r="H25" s="82"/>
      <c r="I25" s="56" t="s">
        <v>111</v>
      </c>
      <c r="L25" s="57"/>
    </row>
    <row r="26" spans="1:12" ht="18.75" customHeight="1">
      <c r="A26" s="55" t="s">
        <v>187</v>
      </c>
      <c r="B26" s="74">
        <f t="shared" si="4"/>
        <v>920</v>
      </c>
      <c r="C26" s="78"/>
      <c r="D26" s="79"/>
      <c r="E26" s="79">
        <v>920</v>
      </c>
      <c r="F26" s="79"/>
      <c r="G26" s="79"/>
      <c r="H26" s="79"/>
      <c r="I26" s="56"/>
      <c r="L26" s="57"/>
    </row>
    <row r="27" spans="1:12" ht="18.75" customHeight="1">
      <c r="A27" s="70" t="s">
        <v>188</v>
      </c>
      <c r="B27" s="76">
        <f t="shared" si="4"/>
        <v>2281</v>
      </c>
      <c r="C27" s="82"/>
      <c r="D27" s="82">
        <f>D28</f>
        <v>0</v>
      </c>
      <c r="E27" s="82">
        <f>E28</f>
        <v>2281</v>
      </c>
      <c r="F27" s="82">
        <f>F28</f>
        <v>0</v>
      </c>
      <c r="G27" s="82">
        <f>G28</f>
        <v>0</v>
      </c>
      <c r="H27" s="82"/>
      <c r="I27" s="56" t="s">
        <v>112</v>
      </c>
      <c r="L27" s="57"/>
    </row>
    <row r="28" spans="1:12" ht="18.75" customHeight="1">
      <c r="A28" s="55" t="s">
        <v>189</v>
      </c>
      <c r="B28" s="74">
        <f t="shared" si="4"/>
        <v>2281</v>
      </c>
      <c r="C28" s="78"/>
      <c r="D28" s="79"/>
      <c r="E28" s="79">
        <v>2281</v>
      </c>
      <c r="F28" s="79"/>
      <c r="G28" s="79"/>
      <c r="H28" s="79"/>
      <c r="I28" s="56"/>
      <c r="L28" s="57"/>
    </row>
    <row r="29" spans="1:12" ht="18.75" customHeight="1">
      <c r="A29" s="70" t="s">
        <v>190</v>
      </c>
      <c r="B29" s="76">
        <f t="shared" si="4"/>
        <v>214</v>
      </c>
      <c r="C29" s="82"/>
      <c r="D29" s="82">
        <f>D30</f>
        <v>214</v>
      </c>
      <c r="E29" s="82">
        <f>E30</f>
        <v>0</v>
      </c>
      <c r="F29" s="82">
        <f>F30</f>
        <v>0</v>
      </c>
      <c r="G29" s="82">
        <f>G30</f>
        <v>0</v>
      </c>
      <c r="H29" s="82"/>
      <c r="I29" s="56"/>
      <c r="L29" s="57"/>
    </row>
    <row r="30" spans="1:12" ht="18.75" customHeight="1" hidden="1">
      <c r="A30" s="55" t="s">
        <v>159</v>
      </c>
      <c r="B30" s="74">
        <f t="shared" si="4"/>
        <v>214</v>
      </c>
      <c r="C30" s="78"/>
      <c r="D30" s="79">
        <v>214</v>
      </c>
      <c r="E30" s="79"/>
      <c r="F30" s="79"/>
      <c r="G30" s="79"/>
      <c r="H30" s="79"/>
      <c r="I30" s="56"/>
      <c r="L30" s="57"/>
    </row>
    <row r="31" spans="1:12" ht="18.75" customHeight="1">
      <c r="A31" s="53" t="s">
        <v>752</v>
      </c>
      <c r="B31" s="72">
        <f>B32</f>
        <v>79</v>
      </c>
      <c r="C31" s="72">
        <f>C32</f>
        <v>0</v>
      </c>
      <c r="D31" s="80">
        <f>SUM(D32)</f>
        <v>79</v>
      </c>
      <c r="E31" s="80">
        <f>SUM(E32)</f>
        <v>0</v>
      </c>
      <c r="F31" s="80">
        <f>SUM(F32)</f>
        <v>0</v>
      </c>
      <c r="G31" s="80">
        <f>SUM(G32)</f>
        <v>0</v>
      </c>
      <c r="H31" s="80">
        <f>SUM(H32)</f>
        <v>0</v>
      </c>
      <c r="I31" s="54"/>
      <c r="L31" s="57"/>
    </row>
    <row r="32" spans="1:12" ht="18.75" customHeight="1">
      <c r="A32" s="110" t="s">
        <v>191</v>
      </c>
      <c r="B32" s="74">
        <f>D32+E32+F32+G32</f>
        <v>79</v>
      </c>
      <c r="C32" s="78"/>
      <c r="D32" s="79">
        <v>79</v>
      </c>
      <c r="E32" s="79">
        <f>E38+F53</f>
        <v>0</v>
      </c>
      <c r="F32" s="79">
        <f>F38+G53</f>
        <v>0</v>
      </c>
      <c r="G32" s="79">
        <f>G38+H53</f>
        <v>0</v>
      </c>
      <c r="H32" s="79"/>
      <c r="I32" s="58" t="s">
        <v>113</v>
      </c>
      <c r="L32" s="57"/>
    </row>
    <row r="33" spans="1:12" ht="18.75" customHeight="1">
      <c r="A33" s="52" t="s">
        <v>192</v>
      </c>
      <c r="B33" s="74">
        <v>79</v>
      </c>
      <c r="C33" s="78"/>
      <c r="D33" s="79"/>
      <c r="E33" s="79"/>
      <c r="F33" s="79"/>
      <c r="G33" s="79"/>
      <c r="H33" s="79"/>
      <c r="I33" s="58"/>
      <c r="L33" s="57"/>
    </row>
    <row r="34" spans="1:9" ht="18.75" customHeight="1">
      <c r="A34" s="88" t="s">
        <v>753</v>
      </c>
      <c r="B34" s="72">
        <f>SUM(B35)</f>
        <v>89</v>
      </c>
      <c r="C34" s="72">
        <f aca="true" t="shared" si="8" ref="C34:H34">SUM(C35)</f>
        <v>89</v>
      </c>
      <c r="D34" s="72">
        <f t="shared" si="8"/>
        <v>0</v>
      </c>
      <c r="E34" s="72">
        <f t="shared" si="8"/>
        <v>0</v>
      </c>
      <c r="F34" s="72">
        <f t="shared" si="8"/>
        <v>0</v>
      </c>
      <c r="G34" s="72">
        <f t="shared" si="8"/>
        <v>0</v>
      </c>
      <c r="H34" s="72">
        <f t="shared" si="8"/>
        <v>0</v>
      </c>
      <c r="I34" s="59"/>
    </row>
    <row r="35" spans="1:9" ht="18.75" customHeight="1">
      <c r="A35" s="89" t="s">
        <v>194</v>
      </c>
      <c r="B35" s="76">
        <f>SUM(C35:H35)</f>
        <v>89</v>
      </c>
      <c r="C35" s="76">
        <f aca="true" t="shared" si="9" ref="C35:H35">SUM(C36:C37)</f>
        <v>89</v>
      </c>
      <c r="D35" s="76">
        <f t="shared" si="9"/>
        <v>0</v>
      </c>
      <c r="E35" s="76">
        <f t="shared" si="9"/>
        <v>0</v>
      </c>
      <c r="F35" s="76">
        <f t="shared" si="9"/>
        <v>0</v>
      </c>
      <c r="G35" s="76">
        <f t="shared" si="9"/>
        <v>0</v>
      </c>
      <c r="H35" s="76">
        <f t="shared" si="9"/>
        <v>0</v>
      </c>
      <c r="I35" s="58"/>
    </row>
    <row r="36" spans="1:9" ht="18.75" customHeight="1">
      <c r="A36" s="47" t="s">
        <v>195</v>
      </c>
      <c r="B36" s="74">
        <f>SUM(C36:H36)</f>
        <v>39</v>
      </c>
      <c r="C36" s="74">
        <v>39</v>
      </c>
      <c r="D36" s="81"/>
      <c r="E36" s="81"/>
      <c r="F36" s="81"/>
      <c r="G36" s="81"/>
      <c r="H36" s="85"/>
      <c r="I36" s="58"/>
    </row>
    <row r="37" spans="1:9" ht="18.75" customHeight="1">
      <c r="A37" s="47" t="s">
        <v>196</v>
      </c>
      <c r="B37" s="74">
        <f>SUM(C37:H37)</f>
        <v>50</v>
      </c>
      <c r="C37" s="74">
        <v>50</v>
      </c>
      <c r="D37" s="81"/>
      <c r="E37" s="81"/>
      <c r="F37" s="81"/>
      <c r="G37" s="81"/>
      <c r="H37" s="85"/>
      <c r="I37" s="58"/>
    </row>
    <row r="38" spans="1:9" ht="18.75" customHeight="1">
      <c r="A38" s="53" t="s">
        <v>754</v>
      </c>
      <c r="B38" s="72">
        <f>SUM(D38:H38)</f>
        <v>397</v>
      </c>
      <c r="C38" s="73">
        <f aca="true" t="shared" si="10" ref="C38:H38">SUM(C39)</f>
        <v>0</v>
      </c>
      <c r="D38" s="73">
        <f t="shared" si="10"/>
        <v>0</v>
      </c>
      <c r="E38" s="73">
        <f t="shared" si="10"/>
        <v>0</v>
      </c>
      <c r="F38" s="73">
        <f t="shared" si="10"/>
        <v>0</v>
      </c>
      <c r="G38" s="73">
        <f t="shared" si="10"/>
        <v>0</v>
      </c>
      <c r="H38" s="73">
        <f t="shared" si="10"/>
        <v>397</v>
      </c>
      <c r="I38" s="59"/>
    </row>
    <row r="39" spans="1:9" ht="18.75" customHeight="1">
      <c r="A39" s="110" t="s">
        <v>193</v>
      </c>
      <c r="B39" s="74">
        <f>SUM(D39:H39)</f>
        <v>397</v>
      </c>
      <c r="C39" s="74"/>
      <c r="D39" s="81"/>
      <c r="E39" s="81"/>
      <c r="F39" s="81"/>
      <c r="G39" s="81"/>
      <c r="H39" s="79">
        <v>397</v>
      </c>
      <c r="I39" s="58" t="s">
        <v>114</v>
      </c>
    </row>
    <row r="40" spans="1:9" ht="24.75" customHeight="1">
      <c r="A40" s="84"/>
      <c r="B40" s="83"/>
      <c r="C40" s="83"/>
      <c r="D40" s="86"/>
      <c r="E40" s="86"/>
      <c r="F40" s="86"/>
      <c r="G40" s="86"/>
      <c r="H40" s="83"/>
      <c r="I40" s="87"/>
    </row>
    <row r="41" spans="2:10" ht="13.5">
      <c r="B41" s="60"/>
      <c r="C41" s="60"/>
      <c r="D41" s="60"/>
      <c r="E41" s="60"/>
      <c r="F41" s="60"/>
      <c r="G41" s="60"/>
      <c r="H41" s="60"/>
      <c r="I41" s="60"/>
      <c r="J41" s="60"/>
    </row>
    <row r="42" spans="2:10" ht="13.5">
      <c r="B42" s="60"/>
      <c r="C42" s="60"/>
      <c r="D42" s="60"/>
      <c r="E42" s="60"/>
      <c r="F42" s="60"/>
      <c r="G42" s="60"/>
      <c r="H42" s="60"/>
      <c r="I42" s="60"/>
      <c r="J42" s="60"/>
    </row>
    <row r="43" spans="2:10" ht="13.5">
      <c r="B43" s="60"/>
      <c r="C43" s="60"/>
      <c r="D43" s="60"/>
      <c r="E43" s="60"/>
      <c r="F43" s="60"/>
      <c r="G43" s="60"/>
      <c r="H43" s="60"/>
      <c r="I43" s="60"/>
      <c r="J43" s="60"/>
    </row>
    <row r="44" spans="2:10" ht="13.5">
      <c r="B44" s="60"/>
      <c r="C44" s="60"/>
      <c r="D44" s="60"/>
      <c r="E44" s="60"/>
      <c r="F44" s="60"/>
      <c r="G44" s="60"/>
      <c r="H44" s="60"/>
      <c r="I44" s="60"/>
      <c r="J44" s="60"/>
    </row>
    <row r="45" spans="2:10" ht="13.5">
      <c r="B45" s="60"/>
      <c r="C45" s="60"/>
      <c r="D45" s="60"/>
      <c r="E45" s="60"/>
      <c r="F45" s="60"/>
      <c r="G45" s="60"/>
      <c r="H45" s="60"/>
      <c r="I45" s="60"/>
      <c r="J45" s="60"/>
    </row>
    <row r="46" spans="2:10" ht="13.5">
      <c r="B46" s="60"/>
      <c r="C46" s="60"/>
      <c r="D46" s="60"/>
      <c r="E46" s="60"/>
      <c r="F46" s="60"/>
      <c r="G46" s="60"/>
      <c r="H46" s="60"/>
      <c r="I46" s="60"/>
      <c r="J46" s="60"/>
    </row>
    <row r="47" spans="2:10" ht="13.5">
      <c r="B47" s="60"/>
      <c r="C47" s="60"/>
      <c r="D47" s="60"/>
      <c r="E47" s="60"/>
      <c r="F47" s="60"/>
      <c r="G47" s="60"/>
      <c r="H47" s="60"/>
      <c r="I47" s="60"/>
      <c r="J47" s="60"/>
    </row>
    <row r="48" spans="2:10" ht="13.5">
      <c r="B48" s="60"/>
      <c r="C48" s="60"/>
      <c r="D48" s="60"/>
      <c r="E48" s="60"/>
      <c r="F48" s="60"/>
      <c r="G48" s="60"/>
      <c r="H48" s="60"/>
      <c r="I48" s="60"/>
      <c r="J48" s="60"/>
    </row>
    <row r="49" spans="2:10" ht="13.5">
      <c r="B49" s="60"/>
      <c r="C49" s="60"/>
      <c r="D49" s="60"/>
      <c r="E49" s="60"/>
      <c r="F49" s="60"/>
      <c r="G49" s="60"/>
      <c r="H49" s="60"/>
      <c r="I49" s="60"/>
      <c r="J49" s="60"/>
    </row>
    <row r="50" spans="2:10" ht="13.5">
      <c r="B50" s="60"/>
      <c r="C50" s="60"/>
      <c r="D50" s="60"/>
      <c r="E50" s="60"/>
      <c r="F50" s="60"/>
      <c r="G50" s="60"/>
      <c r="H50" s="60"/>
      <c r="I50" s="60"/>
      <c r="J50" s="60"/>
    </row>
    <row r="51" spans="2:10" ht="13.5">
      <c r="B51" s="60"/>
      <c r="C51" s="60"/>
      <c r="D51" s="60"/>
      <c r="E51" s="60"/>
      <c r="F51" s="60"/>
      <c r="G51" s="60"/>
      <c r="H51" s="60"/>
      <c r="I51" s="60"/>
      <c r="J51" s="60"/>
    </row>
    <row r="52" spans="2:10" ht="13.5">
      <c r="B52" s="60"/>
      <c r="C52" s="60"/>
      <c r="D52" s="60"/>
      <c r="E52" s="60"/>
      <c r="F52" s="60"/>
      <c r="G52" s="60"/>
      <c r="H52" s="60"/>
      <c r="I52" s="60"/>
      <c r="J52" s="60"/>
    </row>
    <row r="53" spans="2:10" ht="13.5">
      <c r="B53" s="60"/>
      <c r="C53" s="60"/>
      <c r="D53" s="60"/>
      <c r="E53" s="60"/>
      <c r="F53" s="60"/>
      <c r="G53" s="60"/>
      <c r="H53" s="60"/>
      <c r="I53" s="60"/>
      <c r="J53" s="60"/>
    </row>
    <row r="54" spans="2:10" ht="13.5">
      <c r="B54" s="60"/>
      <c r="C54" s="60"/>
      <c r="D54" s="60"/>
      <c r="E54" s="60"/>
      <c r="F54" s="60"/>
      <c r="G54" s="60"/>
      <c r="H54" s="60"/>
      <c r="I54" s="60"/>
      <c r="J54" s="60"/>
    </row>
    <row r="55" spans="2:10" ht="13.5">
      <c r="B55" s="60"/>
      <c r="C55" s="60"/>
      <c r="D55" s="60"/>
      <c r="E55" s="60"/>
      <c r="F55" s="60"/>
      <c r="G55" s="60"/>
      <c r="H55" s="60"/>
      <c r="I55" s="60"/>
      <c r="J55" s="60"/>
    </row>
    <row r="56" spans="2:10" ht="13.5">
      <c r="B56" s="60"/>
      <c r="C56" s="60"/>
      <c r="D56" s="60"/>
      <c r="E56" s="60"/>
      <c r="F56" s="60"/>
      <c r="G56" s="60"/>
      <c r="H56" s="60"/>
      <c r="I56" s="60"/>
      <c r="J56" s="60"/>
    </row>
    <row r="57" spans="2:10" ht="13.5">
      <c r="B57" s="60"/>
      <c r="C57" s="60"/>
      <c r="D57" s="60"/>
      <c r="E57" s="60"/>
      <c r="F57" s="60"/>
      <c r="G57" s="60"/>
      <c r="H57" s="60"/>
      <c r="I57" s="60"/>
      <c r="J57" s="60"/>
    </row>
    <row r="58" spans="2:10" ht="13.5">
      <c r="B58" s="60"/>
      <c r="C58" s="60"/>
      <c r="D58" s="60"/>
      <c r="E58" s="60"/>
      <c r="F58" s="60"/>
      <c r="G58" s="60"/>
      <c r="H58" s="60"/>
      <c r="I58" s="60"/>
      <c r="J58" s="60"/>
    </row>
    <row r="59" spans="2:10" ht="13.5">
      <c r="B59" s="60"/>
      <c r="C59" s="60"/>
      <c r="D59" s="60"/>
      <c r="E59" s="60"/>
      <c r="F59" s="60"/>
      <c r="G59" s="60"/>
      <c r="H59" s="60"/>
      <c r="I59" s="60"/>
      <c r="J59" s="60"/>
    </row>
    <row r="60" spans="2:10" ht="13.5">
      <c r="B60" s="60"/>
      <c r="C60" s="60"/>
      <c r="D60" s="60"/>
      <c r="E60" s="60"/>
      <c r="F60" s="60"/>
      <c r="G60" s="60"/>
      <c r="H60" s="60"/>
      <c r="I60" s="60"/>
      <c r="J60" s="60"/>
    </row>
    <row r="61" spans="2:10" ht="13.5">
      <c r="B61" s="60"/>
      <c r="C61" s="60"/>
      <c r="D61" s="60"/>
      <c r="E61" s="60"/>
      <c r="F61" s="60"/>
      <c r="G61" s="60"/>
      <c r="H61" s="60"/>
      <c r="I61" s="60"/>
      <c r="J61" s="60"/>
    </row>
    <row r="62" spans="2:10" ht="13.5">
      <c r="B62" s="60"/>
      <c r="C62" s="60"/>
      <c r="D62" s="60"/>
      <c r="E62" s="60"/>
      <c r="F62" s="60"/>
      <c r="G62" s="60"/>
      <c r="H62" s="60"/>
      <c r="I62" s="60"/>
      <c r="J62" s="60"/>
    </row>
    <row r="63" spans="2:10" ht="13.5">
      <c r="B63" s="60"/>
      <c r="C63" s="60"/>
      <c r="D63" s="60"/>
      <c r="E63" s="60"/>
      <c r="F63" s="60"/>
      <c r="G63" s="60"/>
      <c r="H63" s="60"/>
      <c r="I63" s="60"/>
      <c r="J63" s="60"/>
    </row>
    <row r="64" spans="2:10" ht="13.5">
      <c r="B64" s="60"/>
      <c r="C64" s="60"/>
      <c r="D64" s="60"/>
      <c r="E64" s="60"/>
      <c r="F64" s="60"/>
      <c r="G64" s="60"/>
      <c r="H64" s="60"/>
      <c r="I64" s="60"/>
      <c r="J64" s="60"/>
    </row>
    <row r="65" spans="2:10" ht="13.5">
      <c r="B65" s="60"/>
      <c r="C65" s="60"/>
      <c r="D65" s="60"/>
      <c r="E65" s="60"/>
      <c r="F65" s="60"/>
      <c r="G65" s="60"/>
      <c r="H65" s="60"/>
      <c r="I65" s="60"/>
      <c r="J65" s="60"/>
    </row>
    <row r="66" spans="2:10" ht="13.5">
      <c r="B66" s="60"/>
      <c r="C66" s="60"/>
      <c r="D66" s="60"/>
      <c r="E66" s="60"/>
      <c r="F66" s="60"/>
      <c r="G66" s="60"/>
      <c r="H66" s="60"/>
      <c r="I66" s="60"/>
      <c r="J66" s="60"/>
    </row>
    <row r="67" spans="2:10" ht="13.5">
      <c r="B67" s="60"/>
      <c r="C67" s="60"/>
      <c r="D67" s="60"/>
      <c r="E67" s="60"/>
      <c r="F67" s="60"/>
      <c r="G67" s="60"/>
      <c r="H67" s="60"/>
      <c r="I67" s="60"/>
      <c r="J67" s="60"/>
    </row>
    <row r="68" spans="2:10" ht="13.5">
      <c r="B68" s="60"/>
      <c r="C68" s="60"/>
      <c r="D68" s="60"/>
      <c r="E68" s="60"/>
      <c r="F68" s="60"/>
      <c r="G68" s="60"/>
      <c r="H68" s="60"/>
      <c r="I68" s="60"/>
      <c r="J68" s="60"/>
    </row>
    <row r="69" spans="2:10" ht="13.5">
      <c r="B69" s="60"/>
      <c r="C69" s="60"/>
      <c r="D69" s="60"/>
      <c r="E69" s="60"/>
      <c r="F69" s="60"/>
      <c r="G69" s="60"/>
      <c r="H69" s="60"/>
      <c r="I69" s="60"/>
      <c r="J69" s="60"/>
    </row>
    <row r="70" spans="2:10" ht="13.5">
      <c r="B70" s="60"/>
      <c r="C70" s="60"/>
      <c r="D70" s="60"/>
      <c r="E70" s="60"/>
      <c r="F70" s="60"/>
      <c r="G70" s="60"/>
      <c r="H70" s="60"/>
      <c r="I70" s="60"/>
      <c r="J70" s="60"/>
    </row>
    <row r="71" spans="2:10" ht="13.5">
      <c r="B71" s="60"/>
      <c r="C71" s="60"/>
      <c r="D71" s="60"/>
      <c r="E71" s="60"/>
      <c r="F71" s="60"/>
      <c r="G71" s="60"/>
      <c r="H71" s="60"/>
      <c r="I71" s="60"/>
      <c r="J71" s="60"/>
    </row>
    <row r="72" spans="2:10" ht="13.5">
      <c r="B72" s="60"/>
      <c r="C72" s="60"/>
      <c r="D72" s="60"/>
      <c r="E72" s="60"/>
      <c r="F72" s="60"/>
      <c r="G72" s="60"/>
      <c r="H72" s="60"/>
      <c r="I72" s="60"/>
      <c r="J72" s="60"/>
    </row>
    <row r="73" spans="2:10" ht="13.5">
      <c r="B73" s="60"/>
      <c r="C73" s="60"/>
      <c r="D73" s="60"/>
      <c r="E73" s="60"/>
      <c r="F73" s="60"/>
      <c r="G73" s="60"/>
      <c r="H73" s="60"/>
      <c r="I73" s="60"/>
      <c r="J73" s="60"/>
    </row>
    <row r="74" spans="2:10" ht="13.5">
      <c r="B74" s="60"/>
      <c r="C74" s="60"/>
      <c r="D74" s="60"/>
      <c r="E74" s="60"/>
      <c r="F74" s="60"/>
      <c r="G74" s="60"/>
      <c r="H74" s="60"/>
      <c r="I74" s="60"/>
      <c r="J74" s="60"/>
    </row>
    <row r="75" spans="2:10" ht="13.5">
      <c r="B75" s="60"/>
      <c r="C75" s="60"/>
      <c r="D75" s="60"/>
      <c r="E75" s="60"/>
      <c r="F75" s="60"/>
      <c r="G75" s="60"/>
      <c r="H75" s="60"/>
      <c r="I75" s="60"/>
      <c r="J75" s="60"/>
    </row>
    <row r="76" spans="2:10" ht="13.5">
      <c r="B76" s="60"/>
      <c r="C76" s="60"/>
      <c r="D76" s="60"/>
      <c r="E76" s="60"/>
      <c r="F76" s="60"/>
      <c r="G76" s="60"/>
      <c r="H76" s="60"/>
      <c r="I76" s="60"/>
      <c r="J76" s="60"/>
    </row>
    <row r="77" spans="2:10" ht="13.5">
      <c r="B77" s="60"/>
      <c r="C77" s="60"/>
      <c r="D77" s="60"/>
      <c r="E77" s="60"/>
      <c r="F77" s="60"/>
      <c r="G77" s="60"/>
      <c r="H77" s="60"/>
      <c r="I77" s="60"/>
      <c r="J77" s="60"/>
    </row>
    <row r="78" spans="2:10" ht="13.5">
      <c r="B78" s="60"/>
      <c r="C78" s="60"/>
      <c r="D78" s="60"/>
      <c r="E78" s="60"/>
      <c r="F78" s="60"/>
      <c r="G78" s="60"/>
      <c r="H78" s="60"/>
      <c r="I78" s="60"/>
      <c r="J78" s="60"/>
    </row>
    <row r="79" spans="2:10" ht="13.5">
      <c r="B79" s="60"/>
      <c r="C79" s="60"/>
      <c r="D79" s="60"/>
      <c r="E79" s="60"/>
      <c r="F79" s="60"/>
      <c r="G79" s="60"/>
      <c r="H79" s="60"/>
      <c r="I79" s="60"/>
      <c r="J79" s="60"/>
    </row>
    <row r="80" spans="2:10" ht="13.5">
      <c r="B80" s="60"/>
      <c r="C80" s="60"/>
      <c r="D80" s="60"/>
      <c r="E80" s="60"/>
      <c r="F80" s="60"/>
      <c r="G80" s="60"/>
      <c r="H80" s="60"/>
      <c r="I80" s="60"/>
      <c r="J80" s="60"/>
    </row>
    <row r="81" spans="2:10" ht="13.5">
      <c r="B81" s="60"/>
      <c r="C81" s="60"/>
      <c r="D81" s="60"/>
      <c r="E81" s="60"/>
      <c r="F81" s="60"/>
      <c r="G81" s="60"/>
      <c r="H81" s="60"/>
      <c r="I81" s="60"/>
      <c r="J81" s="60"/>
    </row>
    <row r="82" spans="2:10" ht="13.5">
      <c r="B82" s="60"/>
      <c r="C82" s="60"/>
      <c r="D82" s="60"/>
      <c r="E82" s="60"/>
      <c r="F82" s="60"/>
      <c r="G82" s="60"/>
      <c r="H82" s="60"/>
      <c r="I82" s="60"/>
      <c r="J82" s="60"/>
    </row>
    <row r="83" spans="2:10" ht="13.5">
      <c r="B83" s="60"/>
      <c r="C83" s="60"/>
      <c r="D83" s="60"/>
      <c r="E83" s="60"/>
      <c r="F83" s="60"/>
      <c r="G83" s="60"/>
      <c r="H83" s="60"/>
      <c r="I83" s="60"/>
      <c r="J83" s="60"/>
    </row>
    <row r="84" spans="2:10" ht="13.5">
      <c r="B84" s="60"/>
      <c r="C84" s="60"/>
      <c r="D84" s="60"/>
      <c r="E84" s="60"/>
      <c r="F84" s="60"/>
      <c r="G84" s="60"/>
      <c r="H84" s="60"/>
      <c r="I84" s="60"/>
      <c r="J84" s="60"/>
    </row>
    <row r="85" spans="2:10" ht="13.5">
      <c r="B85" s="60"/>
      <c r="C85" s="60"/>
      <c r="D85" s="60"/>
      <c r="E85" s="60"/>
      <c r="F85" s="60"/>
      <c r="G85" s="60"/>
      <c r="H85" s="60"/>
      <c r="I85" s="60"/>
      <c r="J85" s="60"/>
    </row>
    <row r="86" spans="2:10" ht="13.5">
      <c r="B86" s="60"/>
      <c r="C86" s="60"/>
      <c r="D86" s="60"/>
      <c r="E86" s="60"/>
      <c r="F86" s="60"/>
      <c r="G86" s="60"/>
      <c r="H86" s="60"/>
      <c r="I86" s="60"/>
      <c r="J86" s="60"/>
    </row>
    <row r="87" spans="2:10" ht="13.5">
      <c r="B87" s="60"/>
      <c r="C87" s="60"/>
      <c r="D87" s="60"/>
      <c r="E87" s="60"/>
      <c r="F87" s="60"/>
      <c r="G87" s="60"/>
      <c r="H87" s="60"/>
      <c r="I87" s="60"/>
      <c r="J87" s="60"/>
    </row>
    <row r="88" spans="2:10" ht="13.5">
      <c r="B88" s="60"/>
      <c r="C88" s="60"/>
      <c r="D88" s="60"/>
      <c r="E88" s="60"/>
      <c r="F88" s="60"/>
      <c r="G88" s="60"/>
      <c r="H88" s="60"/>
      <c r="I88" s="60"/>
      <c r="J88" s="60"/>
    </row>
    <row r="89" spans="2:10" ht="13.5">
      <c r="B89" s="60"/>
      <c r="C89" s="60"/>
      <c r="D89" s="60"/>
      <c r="E89" s="60"/>
      <c r="F89" s="60"/>
      <c r="G89" s="60"/>
      <c r="H89" s="60"/>
      <c r="I89" s="60"/>
      <c r="J89" s="60"/>
    </row>
    <row r="90" spans="2:10" ht="13.5">
      <c r="B90" s="60"/>
      <c r="C90" s="60"/>
      <c r="D90" s="60"/>
      <c r="E90" s="60"/>
      <c r="F90" s="60"/>
      <c r="G90" s="60"/>
      <c r="H90" s="60"/>
      <c r="I90" s="60"/>
      <c r="J90" s="60"/>
    </row>
    <row r="91" spans="2:10" ht="13.5">
      <c r="B91" s="60"/>
      <c r="C91" s="60"/>
      <c r="D91" s="60"/>
      <c r="E91" s="60"/>
      <c r="F91" s="60"/>
      <c r="G91" s="60"/>
      <c r="H91" s="60"/>
      <c r="I91" s="60"/>
      <c r="J91" s="60"/>
    </row>
    <row r="92" spans="2:10" ht="13.5">
      <c r="B92" s="60"/>
      <c r="C92" s="60"/>
      <c r="D92" s="60"/>
      <c r="E92" s="60"/>
      <c r="F92" s="60"/>
      <c r="G92" s="60"/>
      <c r="H92" s="60"/>
      <c r="I92" s="60"/>
      <c r="J92" s="60"/>
    </row>
    <row r="93" spans="2:10" ht="13.5">
      <c r="B93" s="60"/>
      <c r="C93" s="60"/>
      <c r="D93" s="60"/>
      <c r="E93" s="60"/>
      <c r="F93" s="60"/>
      <c r="G93" s="60"/>
      <c r="H93" s="60"/>
      <c r="I93" s="60"/>
      <c r="J93" s="60"/>
    </row>
    <row r="94" spans="2:10" ht="13.5">
      <c r="B94" s="60"/>
      <c r="C94" s="60"/>
      <c r="D94" s="60"/>
      <c r="E94" s="60"/>
      <c r="F94" s="60"/>
      <c r="G94" s="60"/>
      <c r="H94" s="60"/>
      <c r="I94" s="60"/>
      <c r="J94" s="60"/>
    </row>
    <row r="95" spans="2:10" ht="13.5">
      <c r="B95" s="60"/>
      <c r="C95" s="60"/>
      <c r="D95" s="60"/>
      <c r="E95" s="60"/>
      <c r="F95" s="60"/>
      <c r="G95" s="60"/>
      <c r="H95" s="60"/>
      <c r="I95" s="60"/>
      <c r="J95" s="60"/>
    </row>
    <row r="96" spans="2:10" ht="13.5">
      <c r="B96" s="60"/>
      <c r="C96" s="60"/>
      <c r="D96" s="60"/>
      <c r="E96" s="60"/>
      <c r="F96" s="60"/>
      <c r="G96" s="60"/>
      <c r="H96" s="60"/>
      <c r="I96" s="60"/>
      <c r="J96" s="60"/>
    </row>
    <row r="97" spans="2:10" ht="13.5">
      <c r="B97" s="60"/>
      <c r="C97" s="60"/>
      <c r="D97" s="60"/>
      <c r="E97" s="60"/>
      <c r="F97" s="60"/>
      <c r="G97" s="60"/>
      <c r="H97" s="60"/>
      <c r="I97" s="60"/>
      <c r="J97" s="60"/>
    </row>
    <row r="98" spans="2:10" ht="13.5">
      <c r="B98" s="60"/>
      <c r="C98" s="60"/>
      <c r="D98" s="60"/>
      <c r="E98" s="60"/>
      <c r="F98" s="60"/>
      <c r="G98" s="60"/>
      <c r="H98" s="60"/>
      <c r="I98" s="60"/>
      <c r="J98" s="60"/>
    </row>
    <row r="99" spans="2:10" ht="13.5">
      <c r="B99" s="60"/>
      <c r="C99" s="60"/>
      <c r="D99" s="60"/>
      <c r="E99" s="60"/>
      <c r="F99" s="60"/>
      <c r="G99" s="60"/>
      <c r="H99" s="60"/>
      <c r="I99" s="60"/>
      <c r="J99" s="60"/>
    </row>
    <row r="100" spans="2:10" ht="13.5">
      <c r="B100" s="60"/>
      <c r="C100" s="60"/>
      <c r="D100" s="60"/>
      <c r="E100" s="60"/>
      <c r="F100" s="60"/>
      <c r="G100" s="60"/>
      <c r="H100" s="60"/>
      <c r="I100" s="60"/>
      <c r="J100" s="60"/>
    </row>
    <row r="101" spans="2:10" ht="13.5">
      <c r="B101" s="60"/>
      <c r="C101" s="60"/>
      <c r="D101" s="60"/>
      <c r="E101" s="60"/>
      <c r="F101" s="60"/>
      <c r="G101" s="60"/>
      <c r="H101" s="60"/>
      <c r="I101" s="60"/>
      <c r="J101" s="60"/>
    </row>
    <row r="102" spans="2:10" ht="13.5">
      <c r="B102" s="60"/>
      <c r="C102" s="60"/>
      <c r="D102" s="60"/>
      <c r="E102" s="60"/>
      <c r="F102" s="60"/>
      <c r="G102" s="60"/>
      <c r="H102" s="60"/>
      <c r="I102" s="60"/>
      <c r="J102" s="60"/>
    </row>
    <row r="103" spans="2:10" ht="13.5">
      <c r="B103" s="60"/>
      <c r="C103" s="60"/>
      <c r="D103" s="60"/>
      <c r="E103" s="60"/>
      <c r="F103" s="60"/>
      <c r="G103" s="60"/>
      <c r="H103" s="60"/>
      <c r="I103" s="60"/>
      <c r="J103" s="60"/>
    </row>
    <row r="104" spans="2:10" ht="13.5">
      <c r="B104" s="60"/>
      <c r="C104" s="60"/>
      <c r="D104" s="60"/>
      <c r="E104" s="60"/>
      <c r="F104" s="60"/>
      <c r="G104" s="60"/>
      <c r="H104" s="60"/>
      <c r="I104" s="60"/>
      <c r="J104" s="60"/>
    </row>
    <row r="105" spans="2:10" ht="13.5">
      <c r="B105" s="60"/>
      <c r="C105" s="60"/>
      <c r="D105" s="60"/>
      <c r="E105" s="60"/>
      <c r="F105" s="60"/>
      <c r="G105" s="60"/>
      <c r="H105" s="60"/>
      <c r="I105" s="60"/>
      <c r="J105" s="60"/>
    </row>
    <row r="106" spans="2:10" ht="13.5">
      <c r="B106" s="60"/>
      <c r="C106" s="60"/>
      <c r="D106" s="60"/>
      <c r="E106" s="60"/>
      <c r="F106" s="60"/>
      <c r="G106" s="60"/>
      <c r="H106" s="60"/>
      <c r="I106" s="60"/>
      <c r="J106" s="60"/>
    </row>
    <row r="107" spans="2:10" ht="13.5">
      <c r="B107" s="60"/>
      <c r="C107" s="60"/>
      <c r="D107" s="60"/>
      <c r="E107" s="60"/>
      <c r="F107" s="60"/>
      <c r="G107" s="60"/>
      <c r="H107" s="60"/>
      <c r="I107" s="60"/>
      <c r="J107" s="60"/>
    </row>
    <row r="108" spans="2:10" ht="13.5">
      <c r="B108" s="60"/>
      <c r="C108" s="60"/>
      <c r="D108" s="60"/>
      <c r="E108" s="60"/>
      <c r="F108" s="60"/>
      <c r="G108" s="60"/>
      <c r="H108" s="60"/>
      <c r="I108" s="60"/>
      <c r="J108" s="60"/>
    </row>
    <row r="109" spans="2:10" ht="13.5">
      <c r="B109" s="60"/>
      <c r="C109" s="60"/>
      <c r="D109" s="60"/>
      <c r="E109" s="60"/>
      <c r="F109" s="60"/>
      <c r="G109" s="60"/>
      <c r="H109" s="60"/>
      <c r="I109" s="60"/>
      <c r="J109" s="60"/>
    </row>
    <row r="110" spans="2:10" ht="13.5">
      <c r="B110" s="60"/>
      <c r="C110" s="60"/>
      <c r="D110" s="60"/>
      <c r="E110" s="60"/>
      <c r="F110" s="60"/>
      <c r="G110" s="60"/>
      <c r="H110" s="60"/>
      <c r="I110" s="60"/>
      <c r="J110" s="60"/>
    </row>
    <row r="111" spans="2:10" ht="13.5">
      <c r="B111" s="60"/>
      <c r="C111" s="60"/>
      <c r="D111" s="60"/>
      <c r="E111" s="60"/>
      <c r="F111" s="60"/>
      <c r="G111" s="60"/>
      <c r="H111" s="60"/>
      <c r="I111" s="60"/>
      <c r="J111" s="60"/>
    </row>
    <row r="112" spans="2:10" ht="13.5">
      <c r="B112" s="60"/>
      <c r="C112" s="60"/>
      <c r="D112" s="60"/>
      <c r="E112" s="60"/>
      <c r="F112" s="60"/>
      <c r="G112" s="60"/>
      <c r="H112" s="60"/>
      <c r="I112" s="60"/>
      <c r="J112" s="60"/>
    </row>
    <row r="113" spans="2:10" ht="13.5">
      <c r="B113" s="60"/>
      <c r="C113" s="60"/>
      <c r="D113" s="60"/>
      <c r="E113" s="60"/>
      <c r="F113" s="60"/>
      <c r="G113" s="60"/>
      <c r="H113" s="60"/>
      <c r="I113" s="60"/>
      <c r="J113" s="60"/>
    </row>
    <row r="114" spans="2:10" ht="13.5">
      <c r="B114" s="60"/>
      <c r="C114" s="60"/>
      <c r="D114" s="60"/>
      <c r="E114" s="60"/>
      <c r="F114" s="60"/>
      <c r="G114" s="60"/>
      <c r="H114" s="60"/>
      <c r="I114" s="60"/>
      <c r="J114" s="60"/>
    </row>
    <row r="115" spans="2:10" ht="13.5">
      <c r="B115" s="60"/>
      <c r="C115" s="60"/>
      <c r="D115" s="60"/>
      <c r="E115" s="60"/>
      <c r="F115" s="60"/>
      <c r="G115" s="60"/>
      <c r="H115" s="60"/>
      <c r="I115" s="60"/>
      <c r="J115" s="60"/>
    </row>
    <row r="116" spans="2:10" ht="13.5">
      <c r="B116" s="60"/>
      <c r="C116" s="60"/>
      <c r="D116" s="60"/>
      <c r="E116" s="60"/>
      <c r="F116" s="60"/>
      <c r="G116" s="60"/>
      <c r="H116" s="60"/>
      <c r="I116" s="60"/>
      <c r="J116" s="60"/>
    </row>
    <row r="117" spans="2:10" ht="13.5">
      <c r="B117" s="60"/>
      <c r="C117" s="60"/>
      <c r="D117" s="60"/>
      <c r="E117" s="60"/>
      <c r="F117" s="60"/>
      <c r="G117" s="60"/>
      <c r="H117" s="60"/>
      <c r="I117" s="60"/>
      <c r="J117" s="60"/>
    </row>
    <row r="118" spans="2:10" ht="13.5">
      <c r="B118" s="60"/>
      <c r="C118" s="60"/>
      <c r="D118" s="60"/>
      <c r="E118" s="60"/>
      <c r="F118" s="60"/>
      <c r="G118" s="60"/>
      <c r="H118" s="60"/>
      <c r="I118" s="60"/>
      <c r="J118" s="60"/>
    </row>
    <row r="119" spans="2:10" ht="13.5">
      <c r="B119" s="60"/>
      <c r="C119" s="60"/>
      <c r="D119" s="60"/>
      <c r="E119" s="60"/>
      <c r="F119" s="60"/>
      <c r="G119" s="60"/>
      <c r="H119" s="60"/>
      <c r="I119" s="60"/>
      <c r="J119" s="60"/>
    </row>
    <row r="120" spans="2:10" ht="13.5">
      <c r="B120" s="60"/>
      <c r="C120" s="60"/>
      <c r="D120" s="60"/>
      <c r="E120" s="60"/>
      <c r="F120" s="60"/>
      <c r="G120" s="60"/>
      <c r="H120" s="60"/>
      <c r="I120" s="60"/>
      <c r="J120" s="60"/>
    </row>
    <row r="121" spans="2:10" ht="13.5">
      <c r="B121" s="60"/>
      <c r="C121" s="60"/>
      <c r="D121" s="60"/>
      <c r="E121" s="60"/>
      <c r="F121" s="60"/>
      <c r="G121" s="60"/>
      <c r="H121" s="60"/>
      <c r="I121" s="60"/>
      <c r="J121" s="60"/>
    </row>
    <row r="122" spans="2:10" ht="13.5">
      <c r="B122" s="60"/>
      <c r="C122" s="60"/>
      <c r="D122" s="60"/>
      <c r="E122" s="60"/>
      <c r="F122" s="60"/>
      <c r="G122" s="60"/>
      <c r="H122" s="60"/>
      <c r="I122" s="60"/>
      <c r="J122" s="60"/>
    </row>
    <row r="123" spans="2:10" ht="13.5">
      <c r="B123" s="60"/>
      <c r="C123" s="60"/>
      <c r="D123" s="60"/>
      <c r="E123" s="60"/>
      <c r="F123" s="60"/>
      <c r="G123" s="60"/>
      <c r="H123" s="60"/>
      <c r="I123" s="60"/>
      <c r="J123" s="60"/>
    </row>
    <row r="124" spans="2:10" ht="13.5">
      <c r="B124" s="60"/>
      <c r="C124" s="60"/>
      <c r="D124" s="60"/>
      <c r="E124" s="60"/>
      <c r="F124" s="60"/>
      <c r="G124" s="60"/>
      <c r="H124" s="60"/>
      <c r="I124" s="60"/>
      <c r="J124" s="60"/>
    </row>
    <row r="125" spans="2:10" ht="13.5">
      <c r="B125" s="60"/>
      <c r="C125" s="60"/>
      <c r="D125" s="60"/>
      <c r="E125" s="60"/>
      <c r="F125" s="60"/>
      <c r="G125" s="60"/>
      <c r="H125" s="60"/>
      <c r="I125" s="60"/>
      <c r="J125" s="60"/>
    </row>
    <row r="126" spans="2:10" ht="13.5">
      <c r="B126" s="60"/>
      <c r="C126" s="60"/>
      <c r="D126" s="60"/>
      <c r="E126" s="60"/>
      <c r="F126" s="60"/>
      <c r="G126" s="60"/>
      <c r="H126" s="60"/>
      <c r="I126" s="60"/>
      <c r="J126" s="60"/>
    </row>
    <row r="127" spans="2:10" ht="13.5">
      <c r="B127" s="60"/>
      <c r="C127" s="60"/>
      <c r="D127" s="60"/>
      <c r="E127" s="60"/>
      <c r="F127" s="60"/>
      <c r="G127" s="60"/>
      <c r="H127" s="60"/>
      <c r="I127" s="60"/>
      <c r="J127" s="60"/>
    </row>
    <row r="128" spans="2:10" ht="13.5">
      <c r="B128" s="60"/>
      <c r="C128" s="60"/>
      <c r="D128" s="60"/>
      <c r="E128" s="60"/>
      <c r="F128" s="60"/>
      <c r="G128" s="60"/>
      <c r="H128" s="60"/>
      <c r="I128" s="60"/>
      <c r="J128" s="60"/>
    </row>
    <row r="129" spans="2:10" ht="13.5">
      <c r="B129" s="60"/>
      <c r="C129" s="60"/>
      <c r="D129" s="60"/>
      <c r="E129" s="60"/>
      <c r="F129" s="60"/>
      <c r="G129" s="60"/>
      <c r="H129" s="60"/>
      <c r="I129" s="60"/>
      <c r="J129" s="60"/>
    </row>
    <row r="130" spans="2:10" ht="13.5">
      <c r="B130" s="60"/>
      <c r="C130" s="60"/>
      <c r="D130" s="60"/>
      <c r="E130" s="60"/>
      <c r="F130" s="60"/>
      <c r="G130" s="60"/>
      <c r="H130" s="60"/>
      <c r="I130" s="60"/>
      <c r="J130" s="60"/>
    </row>
    <row r="131" spans="2:10" ht="13.5">
      <c r="B131" s="60"/>
      <c r="C131" s="60"/>
      <c r="D131" s="60"/>
      <c r="E131" s="60"/>
      <c r="F131" s="60"/>
      <c r="G131" s="60"/>
      <c r="H131" s="60"/>
      <c r="I131" s="60"/>
      <c r="J131" s="60"/>
    </row>
    <row r="132" spans="2:10" ht="13.5">
      <c r="B132" s="60"/>
      <c r="C132" s="60"/>
      <c r="D132" s="60"/>
      <c r="E132" s="60"/>
      <c r="F132" s="60"/>
      <c r="G132" s="60"/>
      <c r="H132" s="60"/>
      <c r="I132" s="60"/>
      <c r="J132" s="60"/>
    </row>
    <row r="133" spans="2:10" ht="13.5">
      <c r="B133" s="60"/>
      <c r="C133" s="60"/>
      <c r="D133" s="60"/>
      <c r="E133" s="60"/>
      <c r="F133" s="60"/>
      <c r="G133" s="60"/>
      <c r="H133" s="60"/>
      <c r="I133" s="60"/>
      <c r="J133" s="60"/>
    </row>
    <row r="134" spans="2:10" ht="13.5">
      <c r="B134" s="60"/>
      <c r="C134" s="60"/>
      <c r="D134" s="60"/>
      <c r="E134" s="60"/>
      <c r="F134" s="60"/>
      <c r="G134" s="60"/>
      <c r="H134" s="60"/>
      <c r="I134" s="60"/>
      <c r="J134" s="60"/>
    </row>
    <row r="135" spans="2:10" ht="13.5">
      <c r="B135" s="60"/>
      <c r="C135" s="60"/>
      <c r="D135" s="60"/>
      <c r="E135" s="60"/>
      <c r="F135" s="60"/>
      <c r="G135" s="60"/>
      <c r="H135" s="60"/>
      <c r="I135" s="60"/>
      <c r="J135" s="60"/>
    </row>
    <row r="136" spans="2:10" ht="13.5">
      <c r="B136" s="60"/>
      <c r="C136" s="60"/>
      <c r="D136" s="60"/>
      <c r="E136" s="60"/>
      <c r="F136" s="60"/>
      <c r="G136" s="60"/>
      <c r="H136" s="60"/>
      <c r="I136" s="60"/>
      <c r="J136" s="60"/>
    </row>
    <row r="137" spans="2:10" ht="13.5">
      <c r="B137" s="60"/>
      <c r="C137" s="60"/>
      <c r="D137" s="60"/>
      <c r="E137" s="60"/>
      <c r="F137" s="60"/>
      <c r="G137" s="60"/>
      <c r="H137" s="60"/>
      <c r="I137" s="60"/>
      <c r="J137" s="60"/>
    </row>
    <row r="138" spans="2:10" ht="13.5">
      <c r="B138" s="60"/>
      <c r="C138" s="60"/>
      <c r="D138" s="60"/>
      <c r="E138" s="60"/>
      <c r="F138" s="60"/>
      <c r="G138" s="60"/>
      <c r="H138" s="60"/>
      <c r="I138" s="60"/>
      <c r="J138" s="60"/>
    </row>
    <row r="139" spans="2:10" ht="13.5">
      <c r="B139" s="60"/>
      <c r="C139" s="60"/>
      <c r="D139" s="60"/>
      <c r="E139" s="60"/>
      <c r="F139" s="60"/>
      <c r="G139" s="60"/>
      <c r="H139" s="60"/>
      <c r="I139" s="60"/>
      <c r="J139" s="60"/>
    </row>
    <row r="140" spans="2:10" ht="13.5">
      <c r="B140" s="60"/>
      <c r="C140" s="60"/>
      <c r="D140" s="60"/>
      <c r="E140" s="60"/>
      <c r="F140" s="60"/>
      <c r="G140" s="60"/>
      <c r="H140" s="60"/>
      <c r="I140" s="60"/>
      <c r="J140" s="60"/>
    </row>
    <row r="141" spans="2:10" ht="13.5">
      <c r="B141" s="60"/>
      <c r="C141" s="60"/>
      <c r="D141" s="60"/>
      <c r="E141" s="60"/>
      <c r="F141" s="60"/>
      <c r="G141" s="60"/>
      <c r="H141" s="60"/>
      <c r="I141" s="60"/>
      <c r="J141" s="60"/>
    </row>
    <row r="142" spans="2:10" ht="13.5">
      <c r="B142" s="60"/>
      <c r="C142" s="60"/>
      <c r="D142" s="60"/>
      <c r="E142" s="60"/>
      <c r="F142" s="60"/>
      <c r="G142" s="60"/>
      <c r="H142" s="60"/>
      <c r="I142" s="60"/>
      <c r="J142" s="60"/>
    </row>
    <row r="143" spans="2:10" ht="13.5">
      <c r="B143" s="60"/>
      <c r="C143" s="60"/>
      <c r="D143" s="60"/>
      <c r="E143" s="60"/>
      <c r="F143" s="60"/>
      <c r="G143" s="60"/>
      <c r="H143" s="60"/>
      <c r="I143" s="60"/>
      <c r="J143" s="60"/>
    </row>
    <row r="144" spans="2:10" ht="13.5">
      <c r="B144" s="60"/>
      <c r="C144" s="60"/>
      <c r="D144" s="60"/>
      <c r="E144" s="60"/>
      <c r="F144" s="60"/>
      <c r="G144" s="60"/>
      <c r="H144" s="60"/>
      <c r="I144" s="60"/>
      <c r="J144" s="60"/>
    </row>
    <row r="145" spans="2:10" ht="13.5">
      <c r="B145" s="60"/>
      <c r="C145" s="60"/>
      <c r="D145" s="60"/>
      <c r="E145" s="60"/>
      <c r="F145" s="60"/>
      <c r="G145" s="60"/>
      <c r="H145" s="60"/>
      <c r="I145" s="60"/>
      <c r="J145" s="60"/>
    </row>
    <row r="146" spans="2:10" ht="13.5">
      <c r="B146" s="60"/>
      <c r="C146" s="60"/>
      <c r="D146" s="60"/>
      <c r="E146" s="60"/>
      <c r="F146" s="60"/>
      <c r="G146" s="60"/>
      <c r="H146" s="60"/>
      <c r="I146" s="60"/>
      <c r="J146" s="60"/>
    </row>
    <row r="147" spans="2:10" ht="13.5">
      <c r="B147" s="60"/>
      <c r="C147" s="60"/>
      <c r="D147" s="60"/>
      <c r="E147" s="60"/>
      <c r="F147" s="60"/>
      <c r="G147" s="60"/>
      <c r="H147" s="60"/>
      <c r="I147" s="60"/>
      <c r="J147" s="60"/>
    </row>
    <row r="148" spans="2:10" ht="13.5">
      <c r="B148" s="60"/>
      <c r="C148" s="60"/>
      <c r="D148" s="60"/>
      <c r="E148" s="60"/>
      <c r="F148" s="60"/>
      <c r="G148" s="60"/>
      <c r="H148" s="60"/>
      <c r="I148" s="60"/>
      <c r="J148" s="60"/>
    </row>
    <row r="149" spans="2:10" ht="13.5">
      <c r="B149" s="60"/>
      <c r="C149" s="60"/>
      <c r="D149" s="60"/>
      <c r="E149" s="60"/>
      <c r="F149" s="60"/>
      <c r="G149" s="60"/>
      <c r="H149" s="60"/>
      <c r="I149" s="60"/>
      <c r="J149" s="60"/>
    </row>
    <row r="150" spans="2:10" ht="13.5">
      <c r="B150" s="60"/>
      <c r="C150" s="60"/>
      <c r="D150" s="60"/>
      <c r="E150" s="60"/>
      <c r="F150" s="60"/>
      <c r="G150" s="60"/>
      <c r="H150" s="60"/>
      <c r="I150" s="60"/>
      <c r="J150" s="60"/>
    </row>
    <row r="151" spans="2:10" ht="13.5">
      <c r="B151" s="60"/>
      <c r="C151" s="60"/>
      <c r="D151" s="60"/>
      <c r="E151" s="60"/>
      <c r="F151" s="60"/>
      <c r="G151" s="60"/>
      <c r="H151" s="60"/>
      <c r="I151" s="60"/>
      <c r="J151" s="60"/>
    </row>
    <row r="152" spans="2:10" ht="13.5">
      <c r="B152" s="60"/>
      <c r="C152" s="60"/>
      <c r="D152" s="60"/>
      <c r="E152" s="60"/>
      <c r="F152" s="60"/>
      <c r="G152" s="60"/>
      <c r="H152" s="60"/>
      <c r="I152" s="60"/>
      <c r="J152" s="60"/>
    </row>
    <row r="153" spans="2:10" ht="13.5">
      <c r="B153" s="60"/>
      <c r="C153" s="60"/>
      <c r="D153" s="60"/>
      <c r="E153" s="60"/>
      <c r="F153" s="60"/>
      <c r="G153" s="60"/>
      <c r="H153" s="60"/>
      <c r="I153" s="60"/>
      <c r="J153" s="60"/>
    </row>
    <row r="154" spans="2:10" ht="13.5">
      <c r="B154" s="60"/>
      <c r="C154" s="60"/>
      <c r="D154" s="60"/>
      <c r="E154" s="60"/>
      <c r="F154" s="60"/>
      <c r="G154" s="60"/>
      <c r="H154" s="60"/>
      <c r="I154" s="60"/>
      <c r="J154" s="60"/>
    </row>
    <row r="155" spans="2:10" ht="13.5">
      <c r="B155" s="60"/>
      <c r="C155" s="60"/>
      <c r="D155" s="60"/>
      <c r="E155" s="60"/>
      <c r="F155" s="60"/>
      <c r="G155" s="60"/>
      <c r="H155" s="60"/>
      <c r="I155" s="60"/>
      <c r="J155" s="60"/>
    </row>
    <row r="156" spans="2:10" ht="13.5">
      <c r="B156" s="60"/>
      <c r="C156" s="60"/>
      <c r="D156" s="60"/>
      <c r="E156" s="60"/>
      <c r="F156" s="60"/>
      <c r="G156" s="60"/>
      <c r="H156" s="60"/>
      <c r="I156" s="60"/>
      <c r="J156" s="60"/>
    </row>
    <row r="157" spans="2:10" ht="13.5">
      <c r="B157" s="60"/>
      <c r="C157" s="60"/>
      <c r="D157" s="60"/>
      <c r="E157" s="60"/>
      <c r="F157" s="60"/>
      <c r="G157" s="60"/>
      <c r="H157" s="60"/>
      <c r="I157" s="60"/>
      <c r="J157" s="60"/>
    </row>
    <row r="158" spans="2:10" ht="13.5">
      <c r="B158" s="60"/>
      <c r="C158" s="60"/>
      <c r="D158" s="60"/>
      <c r="E158" s="60"/>
      <c r="F158" s="60"/>
      <c r="G158" s="60"/>
      <c r="H158" s="60"/>
      <c r="I158" s="60"/>
      <c r="J158" s="60"/>
    </row>
    <row r="159" spans="2:10" ht="13.5">
      <c r="B159" s="60"/>
      <c r="C159" s="60"/>
      <c r="D159" s="60"/>
      <c r="E159" s="60"/>
      <c r="F159" s="60"/>
      <c r="G159" s="60"/>
      <c r="H159" s="60"/>
      <c r="I159" s="60"/>
      <c r="J159" s="60"/>
    </row>
    <row r="160" spans="2:10" ht="13.5">
      <c r="B160" s="60"/>
      <c r="C160" s="60"/>
      <c r="D160" s="60"/>
      <c r="E160" s="60"/>
      <c r="F160" s="60"/>
      <c r="G160" s="60"/>
      <c r="H160" s="60"/>
      <c r="I160" s="60"/>
      <c r="J160" s="60"/>
    </row>
    <row r="161" spans="2:10" ht="13.5">
      <c r="B161" s="60"/>
      <c r="C161" s="60"/>
      <c r="D161" s="60"/>
      <c r="E161" s="60"/>
      <c r="F161" s="60"/>
      <c r="G161" s="60"/>
      <c r="H161" s="60"/>
      <c r="I161" s="60"/>
      <c r="J161" s="60"/>
    </row>
    <row r="162" spans="2:10" ht="13.5">
      <c r="B162" s="60"/>
      <c r="C162" s="60"/>
      <c r="D162" s="60"/>
      <c r="E162" s="60"/>
      <c r="F162" s="60"/>
      <c r="G162" s="60"/>
      <c r="H162" s="60"/>
      <c r="I162" s="60"/>
      <c r="J162" s="60"/>
    </row>
    <row r="163" spans="2:10" ht="13.5">
      <c r="B163" s="60"/>
      <c r="C163" s="60"/>
      <c r="D163" s="60"/>
      <c r="E163" s="60"/>
      <c r="F163" s="60"/>
      <c r="G163" s="60"/>
      <c r="H163" s="60"/>
      <c r="I163" s="60"/>
      <c r="J163" s="60"/>
    </row>
    <row r="164" spans="2:10" ht="13.5">
      <c r="B164" s="60"/>
      <c r="C164" s="60"/>
      <c r="D164" s="60"/>
      <c r="E164" s="60"/>
      <c r="F164" s="60"/>
      <c r="G164" s="60"/>
      <c r="H164" s="60"/>
      <c r="I164" s="60"/>
      <c r="J164" s="60"/>
    </row>
    <row r="165" spans="2:10" ht="13.5">
      <c r="B165" s="60"/>
      <c r="C165" s="60"/>
      <c r="D165" s="60"/>
      <c r="E165" s="60"/>
      <c r="F165" s="60"/>
      <c r="G165" s="60"/>
      <c r="H165" s="60"/>
      <c r="I165" s="60"/>
      <c r="J165" s="60"/>
    </row>
    <row r="166" spans="2:10" ht="13.5">
      <c r="B166" s="60"/>
      <c r="C166" s="60"/>
      <c r="D166" s="60"/>
      <c r="E166" s="60"/>
      <c r="F166" s="60"/>
      <c r="G166" s="60"/>
      <c r="H166" s="60"/>
      <c r="I166" s="60"/>
      <c r="J166" s="60"/>
    </row>
    <row r="167" spans="2:10" ht="13.5">
      <c r="B167" s="60"/>
      <c r="C167" s="60"/>
      <c r="D167" s="60"/>
      <c r="E167" s="60"/>
      <c r="F167" s="60"/>
      <c r="G167" s="60"/>
      <c r="H167" s="60"/>
      <c r="I167" s="60"/>
      <c r="J167" s="60"/>
    </row>
    <row r="168" spans="2:10" ht="13.5">
      <c r="B168" s="60"/>
      <c r="C168" s="60"/>
      <c r="D168" s="60"/>
      <c r="E168" s="60"/>
      <c r="F168" s="60"/>
      <c r="G168" s="60"/>
      <c r="H168" s="60"/>
      <c r="I168" s="60"/>
      <c r="J168" s="60"/>
    </row>
    <row r="169" spans="2:10" ht="13.5">
      <c r="B169" s="60"/>
      <c r="C169" s="60"/>
      <c r="D169" s="60"/>
      <c r="E169" s="60"/>
      <c r="F169" s="60"/>
      <c r="G169" s="60"/>
      <c r="H169" s="60"/>
      <c r="I169" s="60"/>
      <c r="J169" s="60"/>
    </row>
    <row r="170" spans="2:10" ht="13.5">
      <c r="B170" s="60"/>
      <c r="C170" s="60"/>
      <c r="D170" s="60"/>
      <c r="E170" s="60"/>
      <c r="F170" s="60"/>
      <c r="G170" s="60"/>
      <c r="H170" s="60"/>
      <c r="I170" s="60"/>
      <c r="J170" s="60"/>
    </row>
    <row r="171" spans="2:10" ht="13.5">
      <c r="B171" s="60"/>
      <c r="C171" s="60"/>
      <c r="D171" s="60"/>
      <c r="E171" s="60"/>
      <c r="F171" s="60"/>
      <c r="G171" s="60"/>
      <c r="H171" s="60"/>
      <c r="I171" s="60"/>
      <c r="J171" s="60"/>
    </row>
    <row r="172" spans="2:10" ht="13.5">
      <c r="B172" s="60"/>
      <c r="C172" s="60"/>
      <c r="D172" s="60"/>
      <c r="E172" s="60"/>
      <c r="F172" s="60"/>
      <c r="G172" s="60"/>
      <c r="H172" s="60"/>
      <c r="I172" s="60"/>
      <c r="J172" s="60"/>
    </row>
    <row r="173" spans="2:10" ht="13.5">
      <c r="B173" s="60"/>
      <c r="C173" s="60"/>
      <c r="D173" s="60"/>
      <c r="E173" s="60"/>
      <c r="F173" s="60"/>
      <c r="G173" s="60"/>
      <c r="H173" s="60"/>
      <c r="I173" s="60"/>
      <c r="J173" s="60"/>
    </row>
    <row r="174" spans="2:10" ht="13.5">
      <c r="B174" s="60"/>
      <c r="C174" s="60"/>
      <c r="D174" s="60"/>
      <c r="E174" s="60"/>
      <c r="F174" s="60"/>
      <c r="G174" s="60"/>
      <c r="H174" s="60"/>
      <c r="I174" s="60"/>
      <c r="J174" s="60"/>
    </row>
    <row r="175" spans="2:10" ht="13.5">
      <c r="B175" s="60"/>
      <c r="C175" s="60"/>
      <c r="D175" s="60"/>
      <c r="E175" s="60"/>
      <c r="F175" s="60"/>
      <c r="G175" s="60"/>
      <c r="H175" s="60"/>
      <c r="I175" s="60"/>
      <c r="J175" s="60"/>
    </row>
    <row r="176" spans="2:10" ht="13.5">
      <c r="B176" s="60"/>
      <c r="C176" s="60"/>
      <c r="D176" s="60"/>
      <c r="E176" s="60"/>
      <c r="F176" s="60"/>
      <c r="G176" s="60"/>
      <c r="H176" s="60"/>
      <c r="I176" s="60"/>
      <c r="J176" s="60"/>
    </row>
    <row r="177" spans="2:10" ht="13.5">
      <c r="B177" s="60"/>
      <c r="C177" s="60"/>
      <c r="D177" s="60"/>
      <c r="E177" s="60"/>
      <c r="F177" s="60"/>
      <c r="G177" s="60"/>
      <c r="H177" s="60"/>
      <c r="I177" s="60"/>
      <c r="J177" s="60"/>
    </row>
    <row r="178" spans="2:10" ht="13.5">
      <c r="B178" s="60"/>
      <c r="C178" s="60"/>
      <c r="D178" s="60"/>
      <c r="E178" s="60"/>
      <c r="F178" s="60"/>
      <c r="G178" s="60"/>
      <c r="H178" s="60"/>
      <c r="I178" s="60"/>
      <c r="J178" s="60"/>
    </row>
    <row r="179" spans="2:10" ht="13.5">
      <c r="B179" s="60"/>
      <c r="C179" s="60"/>
      <c r="D179" s="60"/>
      <c r="E179" s="60"/>
      <c r="F179" s="60"/>
      <c r="G179" s="60"/>
      <c r="H179" s="60"/>
      <c r="I179" s="60"/>
      <c r="J179" s="60"/>
    </row>
    <row r="180" spans="2:10" ht="13.5">
      <c r="B180" s="60"/>
      <c r="C180" s="60"/>
      <c r="D180" s="60"/>
      <c r="E180" s="60"/>
      <c r="F180" s="60"/>
      <c r="G180" s="60"/>
      <c r="H180" s="60"/>
      <c r="I180" s="60"/>
      <c r="J180" s="60"/>
    </row>
    <row r="181" spans="2:10" ht="13.5">
      <c r="B181" s="60"/>
      <c r="C181" s="60"/>
      <c r="D181" s="60"/>
      <c r="E181" s="60"/>
      <c r="F181" s="60"/>
      <c r="G181" s="60"/>
      <c r="H181" s="60"/>
      <c r="I181" s="60"/>
      <c r="J181" s="60"/>
    </row>
    <row r="182" spans="2:10" ht="13.5">
      <c r="B182" s="60"/>
      <c r="C182" s="60"/>
      <c r="D182" s="60"/>
      <c r="E182" s="60"/>
      <c r="F182" s="60"/>
      <c r="G182" s="60"/>
      <c r="H182" s="60"/>
      <c r="I182" s="60"/>
      <c r="J182" s="60"/>
    </row>
    <row r="183" spans="2:10" ht="13.5">
      <c r="B183" s="60"/>
      <c r="C183" s="60"/>
      <c r="D183" s="60"/>
      <c r="E183" s="60"/>
      <c r="F183" s="60"/>
      <c r="G183" s="60"/>
      <c r="H183" s="60"/>
      <c r="I183" s="60"/>
      <c r="J183" s="60"/>
    </row>
    <row r="184" spans="2:10" ht="13.5">
      <c r="B184" s="60"/>
      <c r="C184" s="60"/>
      <c r="D184" s="60"/>
      <c r="E184" s="60"/>
      <c r="F184" s="60"/>
      <c r="G184" s="60"/>
      <c r="H184" s="60"/>
      <c r="I184" s="60"/>
      <c r="J184" s="60"/>
    </row>
    <row r="185" spans="2:10" ht="13.5">
      <c r="B185" s="60"/>
      <c r="C185" s="60"/>
      <c r="D185" s="60"/>
      <c r="E185" s="60"/>
      <c r="F185" s="60"/>
      <c r="G185" s="60"/>
      <c r="H185" s="60"/>
      <c r="I185" s="60"/>
      <c r="J185" s="60"/>
    </row>
    <row r="186" spans="2:10" ht="13.5">
      <c r="B186" s="60"/>
      <c r="C186" s="60"/>
      <c r="D186" s="60"/>
      <c r="E186" s="60"/>
      <c r="F186" s="60"/>
      <c r="G186" s="60"/>
      <c r="H186" s="60"/>
      <c r="I186" s="60"/>
      <c r="J186" s="60"/>
    </row>
    <row r="187" spans="2:10" ht="13.5">
      <c r="B187" s="60"/>
      <c r="C187" s="60"/>
      <c r="D187" s="60"/>
      <c r="E187" s="60"/>
      <c r="F187" s="60"/>
      <c r="G187" s="60"/>
      <c r="H187" s="60"/>
      <c r="I187" s="60"/>
      <c r="J187" s="60"/>
    </row>
    <row r="188" spans="2:10" ht="13.5">
      <c r="B188" s="60"/>
      <c r="C188" s="60"/>
      <c r="D188" s="60"/>
      <c r="E188" s="60"/>
      <c r="F188" s="60"/>
      <c r="G188" s="60"/>
      <c r="H188" s="60"/>
      <c r="I188" s="60"/>
      <c r="J188" s="60"/>
    </row>
    <row r="189" spans="2:10" ht="13.5">
      <c r="B189" s="60"/>
      <c r="C189" s="60"/>
      <c r="D189" s="60"/>
      <c r="E189" s="60"/>
      <c r="F189" s="60"/>
      <c r="G189" s="60"/>
      <c r="H189" s="60"/>
      <c r="I189" s="60"/>
      <c r="J189" s="60"/>
    </row>
    <row r="190" spans="2:10" ht="13.5">
      <c r="B190" s="60"/>
      <c r="C190" s="60"/>
      <c r="D190" s="60"/>
      <c r="E190" s="60"/>
      <c r="F190" s="60"/>
      <c r="G190" s="60"/>
      <c r="H190" s="60"/>
      <c r="I190" s="60"/>
      <c r="J190" s="60"/>
    </row>
    <row r="191" spans="2:10" ht="13.5">
      <c r="B191" s="60"/>
      <c r="C191" s="60"/>
      <c r="D191" s="60"/>
      <c r="E191" s="60"/>
      <c r="F191" s="60"/>
      <c r="G191" s="60"/>
      <c r="H191" s="60"/>
      <c r="I191" s="60"/>
      <c r="J191" s="60"/>
    </row>
    <row r="192" spans="2:10" ht="13.5">
      <c r="B192" s="60"/>
      <c r="C192" s="60"/>
      <c r="D192" s="60"/>
      <c r="E192" s="60"/>
      <c r="F192" s="60"/>
      <c r="G192" s="60"/>
      <c r="H192" s="60"/>
      <c r="I192" s="60"/>
      <c r="J192" s="60"/>
    </row>
    <row r="193" spans="2:10" ht="13.5">
      <c r="B193" s="60"/>
      <c r="C193" s="60"/>
      <c r="D193" s="60"/>
      <c r="E193" s="60"/>
      <c r="F193" s="60"/>
      <c r="G193" s="60"/>
      <c r="H193" s="60"/>
      <c r="I193" s="60"/>
      <c r="J193" s="60"/>
    </row>
    <row r="194" spans="2:10" ht="13.5">
      <c r="B194" s="60"/>
      <c r="C194" s="60"/>
      <c r="D194" s="60"/>
      <c r="E194" s="60"/>
      <c r="F194" s="60"/>
      <c r="G194" s="60"/>
      <c r="H194" s="60"/>
      <c r="I194" s="60"/>
      <c r="J194" s="60"/>
    </row>
    <row r="195" spans="2:10" ht="13.5">
      <c r="B195" s="60"/>
      <c r="C195" s="60"/>
      <c r="D195" s="60"/>
      <c r="E195" s="60"/>
      <c r="F195" s="60"/>
      <c r="G195" s="60"/>
      <c r="H195" s="60"/>
      <c r="I195" s="60"/>
      <c r="J195" s="60"/>
    </row>
    <row r="196" spans="2:10" ht="13.5">
      <c r="B196" s="60"/>
      <c r="C196" s="60"/>
      <c r="D196" s="60"/>
      <c r="E196" s="60"/>
      <c r="F196" s="60"/>
      <c r="G196" s="60"/>
      <c r="H196" s="60"/>
      <c r="I196" s="60"/>
      <c r="J196" s="60"/>
    </row>
    <row r="197" spans="2:10" ht="13.5">
      <c r="B197" s="60"/>
      <c r="C197" s="60"/>
      <c r="D197" s="60"/>
      <c r="E197" s="60"/>
      <c r="F197" s="60"/>
      <c r="G197" s="60"/>
      <c r="H197" s="60"/>
      <c r="I197" s="60"/>
      <c r="J197" s="60"/>
    </row>
    <row r="198" spans="2:10" ht="13.5">
      <c r="B198" s="60"/>
      <c r="C198" s="60"/>
      <c r="D198" s="60"/>
      <c r="E198" s="60"/>
      <c r="F198" s="60"/>
      <c r="G198" s="60"/>
      <c r="H198" s="60"/>
      <c r="I198" s="60"/>
      <c r="J198" s="60"/>
    </row>
    <row r="199" spans="2:10" ht="13.5">
      <c r="B199" s="60"/>
      <c r="C199" s="60"/>
      <c r="D199" s="60"/>
      <c r="E199" s="60"/>
      <c r="F199" s="60"/>
      <c r="G199" s="60"/>
      <c r="H199" s="60"/>
      <c r="I199" s="60"/>
      <c r="J199" s="60"/>
    </row>
    <row r="200" spans="2:10" ht="13.5">
      <c r="B200" s="60"/>
      <c r="C200" s="60"/>
      <c r="D200" s="60"/>
      <c r="E200" s="60"/>
      <c r="F200" s="60"/>
      <c r="G200" s="60"/>
      <c r="H200" s="60"/>
      <c r="I200" s="60"/>
      <c r="J200" s="60"/>
    </row>
    <row r="201" spans="2:10" ht="13.5">
      <c r="B201" s="60"/>
      <c r="C201" s="60"/>
      <c r="D201" s="60"/>
      <c r="E201" s="60"/>
      <c r="F201" s="60"/>
      <c r="G201" s="60"/>
      <c r="H201" s="60"/>
      <c r="I201" s="60"/>
      <c r="J201" s="60"/>
    </row>
    <row r="202" spans="2:10" ht="13.5">
      <c r="B202" s="60"/>
      <c r="C202" s="60"/>
      <c r="D202" s="60"/>
      <c r="E202" s="60"/>
      <c r="F202" s="60"/>
      <c r="G202" s="60"/>
      <c r="H202" s="60"/>
      <c r="I202" s="60"/>
      <c r="J202" s="60"/>
    </row>
    <row r="203" spans="2:10" ht="13.5">
      <c r="B203" s="60"/>
      <c r="C203" s="60"/>
      <c r="D203" s="60"/>
      <c r="E203" s="60"/>
      <c r="F203" s="60"/>
      <c r="G203" s="60"/>
      <c r="H203" s="60"/>
      <c r="I203" s="60"/>
      <c r="J203" s="60"/>
    </row>
    <row r="204" spans="2:10" ht="13.5">
      <c r="B204" s="60"/>
      <c r="C204" s="60"/>
      <c r="D204" s="60"/>
      <c r="E204" s="60"/>
      <c r="F204" s="60"/>
      <c r="G204" s="60"/>
      <c r="H204" s="60"/>
      <c r="I204" s="60"/>
      <c r="J204" s="60"/>
    </row>
    <row r="205" spans="2:10" ht="13.5">
      <c r="B205" s="60"/>
      <c r="C205" s="60"/>
      <c r="D205" s="60"/>
      <c r="E205" s="60"/>
      <c r="F205" s="60"/>
      <c r="G205" s="60"/>
      <c r="H205" s="60"/>
      <c r="I205" s="60"/>
      <c r="J205" s="60"/>
    </row>
    <row r="206" spans="2:10" ht="13.5">
      <c r="B206" s="60"/>
      <c r="C206" s="60"/>
      <c r="D206" s="60"/>
      <c r="E206" s="60"/>
      <c r="F206" s="60"/>
      <c r="G206" s="60"/>
      <c r="H206" s="60"/>
      <c r="I206" s="60"/>
      <c r="J206" s="60"/>
    </row>
    <row r="207" spans="2:10" ht="13.5">
      <c r="B207" s="60"/>
      <c r="C207" s="60"/>
      <c r="D207" s="60"/>
      <c r="E207" s="60"/>
      <c r="F207" s="60"/>
      <c r="G207" s="60"/>
      <c r="H207" s="60"/>
      <c r="I207" s="60"/>
      <c r="J207" s="60"/>
    </row>
    <row r="208" spans="2:10" ht="13.5">
      <c r="B208" s="60"/>
      <c r="C208" s="60"/>
      <c r="D208" s="60"/>
      <c r="E208" s="60"/>
      <c r="F208" s="60"/>
      <c r="G208" s="60"/>
      <c r="H208" s="60"/>
      <c r="I208" s="60"/>
      <c r="J208" s="60"/>
    </row>
    <row r="209" spans="2:10" ht="13.5">
      <c r="B209" s="60"/>
      <c r="C209" s="60"/>
      <c r="D209" s="60"/>
      <c r="E209" s="60"/>
      <c r="F209" s="60"/>
      <c r="G209" s="60"/>
      <c r="H209" s="60"/>
      <c r="I209" s="60"/>
      <c r="J209" s="60"/>
    </row>
    <row r="210" spans="2:10" ht="13.5">
      <c r="B210" s="60"/>
      <c r="C210" s="60"/>
      <c r="D210" s="60"/>
      <c r="E210" s="60"/>
      <c r="F210" s="60"/>
      <c r="G210" s="60"/>
      <c r="H210" s="60"/>
      <c r="I210" s="60"/>
      <c r="J210" s="60"/>
    </row>
    <row r="211" spans="2:10" ht="13.5">
      <c r="B211" s="60"/>
      <c r="C211" s="60"/>
      <c r="D211" s="60"/>
      <c r="E211" s="60"/>
      <c r="F211" s="60"/>
      <c r="G211" s="60"/>
      <c r="H211" s="60"/>
      <c r="I211" s="60"/>
      <c r="J211" s="60"/>
    </row>
    <row r="212" spans="2:10" ht="13.5">
      <c r="B212" s="60"/>
      <c r="C212" s="60"/>
      <c r="D212" s="60"/>
      <c r="E212" s="60"/>
      <c r="F212" s="60"/>
      <c r="G212" s="60"/>
      <c r="H212" s="60"/>
      <c r="I212" s="60"/>
      <c r="J212" s="60"/>
    </row>
    <row r="213" spans="2:10" ht="13.5">
      <c r="B213" s="60"/>
      <c r="C213" s="60"/>
      <c r="D213" s="60"/>
      <c r="E213" s="60"/>
      <c r="F213" s="60"/>
      <c r="G213" s="60"/>
      <c r="H213" s="60"/>
      <c r="I213" s="60"/>
      <c r="J213" s="60"/>
    </row>
    <row r="214" spans="2:10" ht="13.5">
      <c r="B214" s="60"/>
      <c r="C214" s="60"/>
      <c r="D214" s="60"/>
      <c r="E214" s="60"/>
      <c r="F214" s="60"/>
      <c r="G214" s="60"/>
      <c r="H214" s="60"/>
      <c r="I214" s="60"/>
      <c r="J214" s="60"/>
    </row>
    <row r="215" spans="2:10" ht="13.5">
      <c r="B215" s="60"/>
      <c r="C215" s="60"/>
      <c r="D215" s="60"/>
      <c r="E215" s="60"/>
      <c r="F215" s="60"/>
      <c r="G215" s="60"/>
      <c r="H215" s="60"/>
      <c r="I215" s="60"/>
      <c r="J215" s="60"/>
    </row>
    <row r="216" spans="2:10" ht="13.5">
      <c r="B216" s="60"/>
      <c r="C216" s="60"/>
      <c r="D216" s="60"/>
      <c r="E216" s="60"/>
      <c r="F216" s="60"/>
      <c r="G216" s="60"/>
      <c r="H216" s="60"/>
      <c r="I216" s="60"/>
      <c r="J216" s="60"/>
    </row>
    <row r="217" spans="2:10" ht="13.5">
      <c r="B217" s="60"/>
      <c r="C217" s="60"/>
      <c r="D217" s="60"/>
      <c r="E217" s="60"/>
      <c r="F217" s="60"/>
      <c r="G217" s="60"/>
      <c r="H217" s="60"/>
      <c r="I217" s="60"/>
      <c r="J217" s="60"/>
    </row>
    <row r="218" spans="2:10" ht="13.5">
      <c r="B218" s="60"/>
      <c r="C218" s="60"/>
      <c r="D218" s="60"/>
      <c r="E218" s="60"/>
      <c r="F218" s="60"/>
      <c r="G218" s="60"/>
      <c r="H218" s="60"/>
      <c r="I218" s="60"/>
      <c r="J218" s="60"/>
    </row>
    <row r="219" spans="2:10" ht="13.5">
      <c r="B219" s="60"/>
      <c r="C219" s="60"/>
      <c r="D219" s="60"/>
      <c r="E219" s="60"/>
      <c r="F219" s="60"/>
      <c r="G219" s="60"/>
      <c r="H219" s="60"/>
      <c r="I219" s="60"/>
      <c r="J219" s="60"/>
    </row>
    <row r="220" spans="2:10" ht="13.5">
      <c r="B220" s="60"/>
      <c r="C220" s="60"/>
      <c r="D220" s="60"/>
      <c r="E220" s="60"/>
      <c r="F220" s="60"/>
      <c r="G220" s="60"/>
      <c r="H220" s="60"/>
      <c r="I220" s="60"/>
      <c r="J220" s="60"/>
    </row>
    <row r="221" spans="2:10" ht="13.5">
      <c r="B221" s="60"/>
      <c r="C221" s="60"/>
      <c r="D221" s="60"/>
      <c r="E221" s="60"/>
      <c r="F221" s="60"/>
      <c r="G221" s="60"/>
      <c r="H221" s="60"/>
      <c r="I221" s="60"/>
      <c r="J221" s="60"/>
    </row>
    <row r="222" spans="2:10" ht="13.5">
      <c r="B222" s="60"/>
      <c r="C222" s="60"/>
      <c r="D222" s="60"/>
      <c r="E222" s="60"/>
      <c r="F222" s="60"/>
      <c r="G222" s="60"/>
      <c r="H222" s="60"/>
      <c r="I222" s="60"/>
      <c r="J222" s="60"/>
    </row>
    <row r="223" spans="2:10" ht="13.5">
      <c r="B223" s="60"/>
      <c r="C223" s="60"/>
      <c r="D223" s="60"/>
      <c r="E223" s="60"/>
      <c r="F223" s="60"/>
      <c r="G223" s="60"/>
      <c r="H223" s="60"/>
      <c r="I223" s="60"/>
      <c r="J223" s="60"/>
    </row>
    <row r="224" spans="2:10" ht="13.5">
      <c r="B224" s="60"/>
      <c r="C224" s="60"/>
      <c r="D224" s="60"/>
      <c r="E224" s="60"/>
      <c r="F224" s="60"/>
      <c r="G224" s="60"/>
      <c r="H224" s="60"/>
      <c r="I224" s="60"/>
      <c r="J224" s="60"/>
    </row>
    <row r="225" spans="2:10" ht="13.5">
      <c r="B225" s="60"/>
      <c r="C225" s="60"/>
      <c r="D225" s="60"/>
      <c r="E225" s="60"/>
      <c r="F225" s="60"/>
      <c r="G225" s="60"/>
      <c r="H225" s="60"/>
      <c r="I225" s="60"/>
      <c r="J225" s="60"/>
    </row>
    <row r="226" spans="2:10" ht="13.5">
      <c r="B226" s="60"/>
      <c r="C226" s="60"/>
      <c r="D226" s="60"/>
      <c r="E226" s="60"/>
      <c r="F226" s="60"/>
      <c r="G226" s="60"/>
      <c r="H226" s="60"/>
      <c r="I226" s="60"/>
      <c r="J226" s="60"/>
    </row>
    <row r="227" spans="2:10" ht="13.5">
      <c r="B227" s="60"/>
      <c r="C227" s="60"/>
      <c r="D227" s="60"/>
      <c r="E227" s="60"/>
      <c r="F227" s="60"/>
      <c r="G227" s="60"/>
      <c r="H227" s="60"/>
      <c r="I227" s="60"/>
      <c r="J227" s="60"/>
    </row>
    <row r="228" spans="2:10" ht="13.5">
      <c r="B228" s="60"/>
      <c r="C228" s="60"/>
      <c r="D228" s="60"/>
      <c r="E228" s="60"/>
      <c r="F228" s="60"/>
      <c r="G228" s="60"/>
      <c r="H228" s="60"/>
      <c r="I228" s="60"/>
      <c r="J228" s="60"/>
    </row>
    <row r="229" spans="2:10" ht="13.5">
      <c r="B229" s="60"/>
      <c r="C229" s="60"/>
      <c r="D229" s="60"/>
      <c r="E229" s="60"/>
      <c r="F229" s="60"/>
      <c r="G229" s="60"/>
      <c r="H229" s="60"/>
      <c r="I229" s="60"/>
      <c r="J229" s="60"/>
    </row>
    <row r="230" spans="2:10" ht="13.5">
      <c r="B230" s="60"/>
      <c r="C230" s="60"/>
      <c r="D230" s="60"/>
      <c r="E230" s="60"/>
      <c r="F230" s="60"/>
      <c r="G230" s="60"/>
      <c r="H230" s="60"/>
      <c r="I230" s="60"/>
      <c r="J230" s="60"/>
    </row>
    <row r="231" spans="2:10" ht="13.5">
      <c r="B231" s="60"/>
      <c r="C231" s="60"/>
      <c r="D231" s="60"/>
      <c r="E231" s="60"/>
      <c r="F231" s="60"/>
      <c r="G231" s="60"/>
      <c r="H231" s="60"/>
      <c r="I231" s="60"/>
      <c r="J231" s="60"/>
    </row>
    <row r="232" spans="2:10" ht="13.5">
      <c r="B232" s="60"/>
      <c r="C232" s="60"/>
      <c r="D232" s="60"/>
      <c r="E232" s="60"/>
      <c r="F232" s="60"/>
      <c r="G232" s="60"/>
      <c r="H232" s="60"/>
      <c r="I232" s="60"/>
      <c r="J232" s="60"/>
    </row>
    <row r="233" spans="2:10" ht="13.5">
      <c r="B233" s="60"/>
      <c r="C233" s="60"/>
      <c r="D233" s="60"/>
      <c r="E233" s="60"/>
      <c r="F233" s="60"/>
      <c r="G233" s="60"/>
      <c r="H233" s="60"/>
      <c r="I233" s="60"/>
      <c r="J233" s="60"/>
    </row>
    <row r="234" spans="2:10" ht="13.5">
      <c r="B234" s="60"/>
      <c r="C234" s="60"/>
      <c r="D234" s="60"/>
      <c r="E234" s="60"/>
      <c r="F234" s="60"/>
      <c r="G234" s="60"/>
      <c r="H234" s="60"/>
      <c r="I234" s="60"/>
      <c r="J234" s="60"/>
    </row>
    <row r="235" spans="2:10" ht="13.5">
      <c r="B235" s="60"/>
      <c r="C235" s="60"/>
      <c r="D235" s="60"/>
      <c r="E235" s="60"/>
      <c r="F235" s="60"/>
      <c r="G235" s="60"/>
      <c r="H235" s="60"/>
      <c r="I235" s="60"/>
      <c r="J235" s="60"/>
    </row>
    <row r="236" spans="2:10" ht="13.5">
      <c r="B236" s="60"/>
      <c r="C236" s="60"/>
      <c r="D236" s="60"/>
      <c r="E236" s="60"/>
      <c r="F236" s="60"/>
      <c r="G236" s="60"/>
      <c r="H236" s="60"/>
      <c r="I236" s="60"/>
      <c r="J236" s="60"/>
    </row>
    <row r="237" spans="2:10" ht="13.5">
      <c r="B237" s="60"/>
      <c r="C237" s="60"/>
      <c r="D237" s="60"/>
      <c r="E237" s="60"/>
      <c r="F237" s="60"/>
      <c r="G237" s="60"/>
      <c r="H237" s="60"/>
      <c r="I237" s="60"/>
      <c r="J237" s="60"/>
    </row>
    <row r="238" spans="2:10" ht="13.5">
      <c r="B238" s="60"/>
      <c r="C238" s="60"/>
      <c r="D238" s="60"/>
      <c r="E238" s="60"/>
      <c r="F238" s="60"/>
      <c r="G238" s="60"/>
      <c r="H238" s="60"/>
      <c r="I238" s="60"/>
      <c r="J238" s="60"/>
    </row>
    <row r="239" spans="2:10" ht="13.5">
      <c r="B239" s="60"/>
      <c r="C239" s="60"/>
      <c r="D239" s="60"/>
      <c r="E239" s="60"/>
      <c r="F239" s="60"/>
      <c r="G239" s="60"/>
      <c r="H239" s="60"/>
      <c r="I239" s="60"/>
      <c r="J239" s="60"/>
    </row>
    <row r="240" spans="2:10" ht="13.5">
      <c r="B240" s="60"/>
      <c r="C240" s="60"/>
      <c r="D240" s="60"/>
      <c r="E240" s="60"/>
      <c r="F240" s="60"/>
      <c r="G240" s="60"/>
      <c r="H240" s="60"/>
      <c r="I240" s="60"/>
      <c r="J240" s="60"/>
    </row>
    <row r="241" spans="2:10" ht="13.5">
      <c r="B241" s="60"/>
      <c r="C241" s="60"/>
      <c r="D241" s="60"/>
      <c r="E241" s="60"/>
      <c r="F241" s="60"/>
      <c r="G241" s="60"/>
      <c r="H241" s="60"/>
      <c r="I241" s="60"/>
      <c r="J241" s="60"/>
    </row>
    <row r="242" spans="2:10" ht="13.5">
      <c r="B242" s="60"/>
      <c r="C242" s="60"/>
      <c r="D242" s="60"/>
      <c r="E242" s="60"/>
      <c r="F242" s="60"/>
      <c r="G242" s="60"/>
      <c r="H242" s="60"/>
      <c r="I242" s="60"/>
      <c r="J242" s="60"/>
    </row>
    <row r="243" spans="2:10" ht="13.5">
      <c r="B243" s="60"/>
      <c r="C243" s="60"/>
      <c r="D243" s="60"/>
      <c r="E243" s="60"/>
      <c r="F243" s="60"/>
      <c r="G243" s="60"/>
      <c r="H243" s="60"/>
      <c r="I243" s="60"/>
      <c r="J243" s="60"/>
    </row>
    <row r="244" spans="2:10" ht="13.5">
      <c r="B244" s="60"/>
      <c r="C244" s="60"/>
      <c r="D244" s="60"/>
      <c r="E244" s="60"/>
      <c r="F244" s="60"/>
      <c r="G244" s="60"/>
      <c r="H244" s="60"/>
      <c r="I244" s="60"/>
      <c r="J244" s="60"/>
    </row>
    <row r="245" spans="2:10" ht="13.5">
      <c r="B245" s="60"/>
      <c r="C245" s="60"/>
      <c r="D245" s="60"/>
      <c r="E245" s="60"/>
      <c r="F245" s="60"/>
      <c r="G245" s="60"/>
      <c r="H245" s="60"/>
      <c r="I245" s="60"/>
      <c r="J245" s="60"/>
    </row>
    <row r="246" spans="2:10" ht="13.5">
      <c r="B246" s="60"/>
      <c r="C246" s="60"/>
      <c r="D246" s="60"/>
      <c r="E246" s="60"/>
      <c r="F246" s="60"/>
      <c r="G246" s="60"/>
      <c r="H246" s="60"/>
      <c r="I246" s="60"/>
      <c r="J246" s="60"/>
    </row>
    <row r="247" spans="2:10" ht="13.5">
      <c r="B247" s="60"/>
      <c r="C247" s="60"/>
      <c r="D247" s="60"/>
      <c r="E247" s="60"/>
      <c r="F247" s="60"/>
      <c r="G247" s="60"/>
      <c r="H247" s="60"/>
      <c r="I247" s="60"/>
      <c r="J247" s="60"/>
    </row>
    <row r="248" spans="2:10" ht="13.5">
      <c r="B248" s="60"/>
      <c r="C248" s="60"/>
      <c r="D248" s="60"/>
      <c r="E248" s="60"/>
      <c r="F248" s="60"/>
      <c r="G248" s="60"/>
      <c r="H248" s="60"/>
      <c r="I248" s="60"/>
      <c r="J248" s="60"/>
    </row>
    <row r="249" spans="2:10" ht="13.5">
      <c r="B249" s="60"/>
      <c r="C249" s="60"/>
      <c r="D249" s="60"/>
      <c r="E249" s="60"/>
      <c r="F249" s="60"/>
      <c r="G249" s="60"/>
      <c r="H249" s="60"/>
      <c r="I249" s="60"/>
      <c r="J249" s="60"/>
    </row>
    <row r="250" spans="2:10" ht="13.5">
      <c r="B250" s="60"/>
      <c r="C250" s="60"/>
      <c r="D250" s="60"/>
      <c r="E250" s="60"/>
      <c r="F250" s="60"/>
      <c r="G250" s="60"/>
      <c r="H250" s="60"/>
      <c r="I250" s="60"/>
      <c r="J250" s="60"/>
    </row>
    <row r="251" spans="2:10" ht="13.5">
      <c r="B251" s="60"/>
      <c r="C251" s="60"/>
      <c r="D251" s="60"/>
      <c r="E251" s="60"/>
      <c r="F251" s="60"/>
      <c r="G251" s="60"/>
      <c r="H251" s="60"/>
      <c r="I251" s="60"/>
      <c r="J251" s="60"/>
    </row>
    <row r="252" spans="2:10" ht="13.5">
      <c r="B252" s="60"/>
      <c r="C252" s="60"/>
      <c r="D252" s="60"/>
      <c r="E252" s="60"/>
      <c r="F252" s="60"/>
      <c r="G252" s="60"/>
      <c r="H252" s="60"/>
      <c r="I252" s="60"/>
      <c r="J252" s="60"/>
    </row>
    <row r="253" spans="2:10" ht="13.5">
      <c r="B253" s="60"/>
      <c r="C253" s="60"/>
      <c r="D253" s="60"/>
      <c r="E253" s="60"/>
      <c r="F253" s="60"/>
      <c r="G253" s="60"/>
      <c r="H253" s="60"/>
      <c r="I253" s="60"/>
      <c r="J253" s="60"/>
    </row>
    <row r="254" spans="2:10" ht="13.5">
      <c r="B254" s="60"/>
      <c r="C254" s="60"/>
      <c r="D254" s="60"/>
      <c r="E254" s="60"/>
      <c r="F254" s="60"/>
      <c r="G254" s="60"/>
      <c r="H254" s="60"/>
      <c r="I254" s="60"/>
      <c r="J254" s="60"/>
    </row>
    <row r="255" spans="2:10" ht="13.5">
      <c r="B255" s="60"/>
      <c r="C255" s="60"/>
      <c r="D255" s="60"/>
      <c r="E255" s="60"/>
      <c r="F255" s="60"/>
      <c r="G255" s="60"/>
      <c r="H255" s="60"/>
      <c r="I255" s="60"/>
      <c r="J255" s="60"/>
    </row>
    <row r="256" spans="2:10" ht="13.5">
      <c r="B256" s="60"/>
      <c r="C256" s="60"/>
      <c r="D256" s="60"/>
      <c r="E256" s="60"/>
      <c r="F256" s="60"/>
      <c r="G256" s="60"/>
      <c r="H256" s="60"/>
      <c r="I256" s="60"/>
      <c r="J256" s="60"/>
    </row>
    <row r="257" spans="2:10" ht="13.5">
      <c r="B257" s="60"/>
      <c r="C257" s="60"/>
      <c r="D257" s="60"/>
      <c r="E257" s="60"/>
      <c r="F257" s="60"/>
      <c r="G257" s="60"/>
      <c r="H257" s="60"/>
      <c r="I257" s="60"/>
      <c r="J257" s="60"/>
    </row>
    <row r="258" spans="2:10" ht="13.5">
      <c r="B258" s="60"/>
      <c r="C258" s="60"/>
      <c r="D258" s="60"/>
      <c r="E258" s="60"/>
      <c r="F258" s="60"/>
      <c r="G258" s="60"/>
      <c r="H258" s="60"/>
      <c r="I258" s="60"/>
      <c r="J258" s="60"/>
    </row>
    <row r="259" spans="2:10" ht="13.5">
      <c r="B259" s="60"/>
      <c r="C259" s="60"/>
      <c r="D259" s="60"/>
      <c r="E259" s="60"/>
      <c r="F259" s="60"/>
      <c r="G259" s="60"/>
      <c r="H259" s="60"/>
      <c r="I259" s="60"/>
      <c r="J259" s="60"/>
    </row>
    <row r="260" spans="2:10" ht="13.5">
      <c r="B260" s="60"/>
      <c r="C260" s="60"/>
      <c r="D260" s="60"/>
      <c r="E260" s="60"/>
      <c r="F260" s="60"/>
      <c r="G260" s="60"/>
      <c r="H260" s="60"/>
      <c r="I260" s="60"/>
      <c r="J260" s="60"/>
    </row>
    <row r="261" spans="2:10" ht="13.5">
      <c r="B261" s="60"/>
      <c r="C261" s="60"/>
      <c r="D261" s="60"/>
      <c r="E261" s="60"/>
      <c r="F261" s="60"/>
      <c r="G261" s="60"/>
      <c r="H261" s="60"/>
      <c r="I261" s="60"/>
      <c r="J261" s="60"/>
    </row>
    <row r="262" spans="2:10" ht="13.5">
      <c r="B262" s="60"/>
      <c r="C262" s="60"/>
      <c r="D262" s="60"/>
      <c r="E262" s="60"/>
      <c r="F262" s="60"/>
      <c r="G262" s="60"/>
      <c r="H262" s="60"/>
      <c r="I262" s="60"/>
      <c r="J262" s="60"/>
    </row>
    <row r="263" spans="2:10" ht="13.5">
      <c r="B263" s="60"/>
      <c r="C263" s="60"/>
      <c r="D263" s="60"/>
      <c r="E263" s="60"/>
      <c r="F263" s="60"/>
      <c r="G263" s="60"/>
      <c r="H263" s="60"/>
      <c r="I263" s="60"/>
      <c r="J263" s="60"/>
    </row>
    <row r="264" spans="2:10" ht="13.5">
      <c r="B264" s="60"/>
      <c r="C264" s="60"/>
      <c r="D264" s="60"/>
      <c r="E264" s="60"/>
      <c r="F264" s="60"/>
      <c r="G264" s="60"/>
      <c r="H264" s="60"/>
      <c r="I264" s="60"/>
      <c r="J264" s="60"/>
    </row>
    <row r="265" spans="2:10" ht="13.5">
      <c r="B265" s="60"/>
      <c r="C265" s="60"/>
      <c r="D265" s="60"/>
      <c r="E265" s="60"/>
      <c r="F265" s="60"/>
      <c r="G265" s="60"/>
      <c r="H265" s="60"/>
      <c r="I265" s="60"/>
      <c r="J265" s="60"/>
    </row>
    <row r="266" spans="2:10" ht="13.5">
      <c r="B266" s="60"/>
      <c r="C266" s="60"/>
      <c r="D266" s="60"/>
      <c r="E266" s="60"/>
      <c r="F266" s="60"/>
      <c r="G266" s="60"/>
      <c r="H266" s="60"/>
      <c r="I266" s="60"/>
      <c r="J266" s="60"/>
    </row>
    <row r="267" spans="2:10" ht="13.5">
      <c r="B267" s="60"/>
      <c r="C267" s="60"/>
      <c r="D267" s="60"/>
      <c r="E267" s="60"/>
      <c r="F267" s="60"/>
      <c r="G267" s="60"/>
      <c r="H267" s="60"/>
      <c r="I267" s="60"/>
      <c r="J267" s="60"/>
    </row>
    <row r="268" spans="2:10" ht="13.5">
      <c r="B268" s="60"/>
      <c r="C268" s="60"/>
      <c r="D268" s="60"/>
      <c r="E268" s="60"/>
      <c r="F268" s="60"/>
      <c r="G268" s="60"/>
      <c r="H268" s="60"/>
      <c r="I268" s="60"/>
      <c r="J268" s="60"/>
    </row>
    <row r="269" spans="2:10" ht="13.5">
      <c r="B269" s="60"/>
      <c r="C269" s="60"/>
      <c r="D269" s="60"/>
      <c r="E269" s="60"/>
      <c r="F269" s="60"/>
      <c r="G269" s="60"/>
      <c r="H269" s="60"/>
      <c r="I269" s="60"/>
      <c r="J269" s="60"/>
    </row>
    <row r="270" spans="2:10" ht="13.5">
      <c r="B270" s="60"/>
      <c r="C270" s="60"/>
      <c r="D270" s="60"/>
      <c r="E270" s="60"/>
      <c r="F270" s="60"/>
      <c r="G270" s="60"/>
      <c r="H270" s="60"/>
      <c r="I270" s="60"/>
      <c r="J270" s="60"/>
    </row>
    <row r="271" spans="2:10" ht="13.5">
      <c r="B271" s="60"/>
      <c r="C271" s="60"/>
      <c r="D271" s="60"/>
      <c r="E271" s="60"/>
      <c r="F271" s="60"/>
      <c r="G271" s="60"/>
      <c r="H271" s="60"/>
      <c r="I271" s="60"/>
      <c r="J271" s="60"/>
    </row>
    <row r="272" spans="2:10" ht="13.5">
      <c r="B272" s="60"/>
      <c r="C272" s="60"/>
      <c r="D272" s="60"/>
      <c r="E272" s="60"/>
      <c r="F272" s="60"/>
      <c r="G272" s="60"/>
      <c r="H272" s="60"/>
      <c r="I272" s="60"/>
      <c r="J272" s="60"/>
    </row>
    <row r="273" spans="2:10" ht="13.5">
      <c r="B273" s="60"/>
      <c r="C273" s="60"/>
      <c r="D273" s="60"/>
      <c r="E273" s="60"/>
      <c r="F273" s="60"/>
      <c r="G273" s="60"/>
      <c r="H273" s="60"/>
      <c r="I273" s="60"/>
      <c r="J273" s="60"/>
    </row>
    <row r="274" spans="2:10" ht="13.5">
      <c r="B274" s="60"/>
      <c r="C274" s="60"/>
      <c r="D274" s="60"/>
      <c r="E274" s="60"/>
      <c r="F274" s="60"/>
      <c r="G274" s="60"/>
      <c r="H274" s="60"/>
      <c r="I274" s="60"/>
      <c r="J274" s="60"/>
    </row>
    <row r="275" spans="2:10" ht="13.5">
      <c r="B275" s="60"/>
      <c r="C275" s="60"/>
      <c r="D275" s="60"/>
      <c r="E275" s="60"/>
      <c r="F275" s="60"/>
      <c r="G275" s="60"/>
      <c r="H275" s="60"/>
      <c r="I275" s="60"/>
      <c r="J275" s="60"/>
    </row>
    <row r="276" spans="2:10" ht="13.5">
      <c r="B276" s="60"/>
      <c r="C276" s="60"/>
      <c r="D276" s="60"/>
      <c r="E276" s="60"/>
      <c r="F276" s="60"/>
      <c r="G276" s="60"/>
      <c r="H276" s="60"/>
      <c r="I276" s="60"/>
      <c r="J276" s="60"/>
    </row>
    <row r="277" spans="2:10" ht="13.5">
      <c r="B277" s="60"/>
      <c r="C277" s="60"/>
      <c r="D277" s="60"/>
      <c r="E277" s="60"/>
      <c r="F277" s="60"/>
      <c r="G277" s="60"/>
      <c r="H277" s="60"/>
      <c r="I277" s="60"/>
      <c r="J277" s="60"/>
    </row>
    <row r="278" spans="2:10" ht="13.5">
      <c r="B278" s="60"/>
      <c r="C278" s="60"/>
      <c r="D278" s="60"/>
      <c r="E278" s="60"/>
      <c r="F278" s="60"/>
      <c r="G278" s="60"/>
      <c r="H278" s="60"/>
      <c r="I278" s="60"/>
      <c r="J278" s="60"/>
    </row>
    <row r="279" spans="2:10" ht="13.5">
      <c r="B279" s="60"/>
      <c r="C279" s="60"/>
      <c r="D279" s="60"/>
      <c r="E279" s="60"/>
      <c r="F279" s="60"/>
      <c r="G279" s="60"/>
      <c r="H279" s="60"/>
      <c r="I279" s="60"/>
      <c r="J279" s="60"/>
    </row>
    <row r="280" spans="2:10" ht="13.5">
      <c r="B280" s="60"/>
      <c r="C280" s="60"/>
      <c r="D280" s="60"/>
      <c r="E280" s="60"/>
      <c r="F280" s="60"/>
      <c r="G280" s="60"/>
      <c r="H280" s="60"/>
      <c r="I280" s="60"/>
      <c r="J280" s="60"/>
    </row>
    <row r="281" spans="2:10" ht="13.5">
      <c r="B281" s="60"/>
      <c r="C281" s="60"/>
      <c r="D281" s="60"/>
      <c r="E281" s="60"/>
      <c r="F281" s="60"/>
      <c r="G281" s="60"/>
      <c r="H281" s="60"/>
      <c r="I281" s="60"/>
      <c r="J281" s="60"/>
    </row>
    <row r="282" spans="2:10" ht="13.5">
      <c r="B282" s="60"/>
      <c r="C282" s="60"/>
      <c r="D282" s="60"/>
      <c r="E282" s="60"/>
      <c r="F282" s="60"/>
      <c r="G282" s="60"/>
      <c r="H282" s="60"/>
      <c r="I282" s="60"/>
      <c r="J282" s="60"/>
    </row>
    <row r="283" spans="2:10" ht="13.5">
      <c r="B283" s="60"/>
      <c r="C283" s="60"/>
      <c r="D283" s="60"/>
      <c r="E283" s="60"/>
      <c r="F283" s="60"/>
      <c r="G283" s="60"/>
      <c r="H283" s="60"/>
      <c r="I283" s="60"/>
      <c r="J283" s="60"/>
    </row>
    <row r="284" spans="2:10" ht="13.5">
      <c r="B284" s="60"/>
      <c r="C284" s="60"/>
      <c r="D284" s="60"/>
      <c r="E284" s="60"/>
      <c r="F284" s="60"/>
      <c r="G284" s="60"/>
      <c r="H284" s="60"/>
      <c r="I284" s="60"/>
      <c r="J284" s="60"/>
    </row>
    <row r="285" spans="2:10" ht="13.5">
      <c r="B285" s="60"/>
      <c r="C285" s="60"/>
      <c r="D285" s="60"/>
      <c r="E285" s="60"/>
      <c r="F285" s="60"/>
      <c r="G285" s="60"/>
      <c r="H285" s="60"/>
      <c r="I285" s="60"/>
      <c r="J285" s="60"/>
    </row>
    <row r="286" spans="2:10" ht="13.5">
      <c r="B286" s="60"/>
      <c r="C286" s="60"/>
      <c r="D286" s="60"/>
      <c r="E286" s="60"/>
      <c r="F286" s="60"/>
      <c r="G286" s="60"/>
      <c r="H286" s="60"/>
      <c r="I286" s="60"/>
      <c r="J286" s="60"/>
    </row>
    <row r="287" spans="2:10" ht="13.5">
      <c r="B287" s="60"/>
      <c r="C287" s="60"/>
      <c r="D287" s="60"/>
      <c r="E287" s="60"/>
      <c r="F287" s="60"/>
      <c r="G287" s="60"/>
      <c r="H287" s="60"/>
      <c r="I287" s="60"/>
      <c r="J287" s="60"/>
    </row>
    <row r="288" spans="2:10" ht="13.5">
      <c r="B288" s="60"/>
      <c r="C288" s="60"/>
      <c r="D288" s="60"/>
      <c r="E288" s="60"/>
      <c r="F288" s="60"/>
      <c r="G288" s="60"/>
      <c r="H288" s="60"/>
      <c r="I288" s="60"/>
      <c r="J288" s="60"/>
    </row>
    <row r="289" spans="2:10" ht="13.5">
      <c r="B289" s="60"/>
      <c r="C289" s="60"/>
      <c r="D289" s="60"/>
      <c r="E289" s="60"/>
      <c r="F289" s="60"/>
      <c r="G289" s="60"/>
      <c r="H289" s="60"/>
      <c r="I289" s="60"/>
      <c r="J289" s="60"/>
    </row>
    <row r="290" spans="2:10" ht="13.5">
      <c r="B290" s="60"/>
      <c r="C290" s="60"/>
      <c r="D290" s="60"/>
      <c r="E290" s="60"/>
      <c r="F290" s="60"/>
      <c r="G290" s="60"/>
      <c r="H290" s="60"/>
      <c r="I290" s="60"/>
      <c r="J290" s="60"/>
    </row>
    <row r="291" spans="2:10" ht="13.5">
      <c r="B291" s="60"/>
      <c r="C291" s="60"/>
      <c r="D291" s="60"/>
      <c r="E291" s="60"/>
      <c r="F291" s="60"/>
      <c r="G291" s="60"/>
      <c r="H291" s="60"/>
      <c r="I291" s="60"/>
      <c r="J291" s="60"/>
    </row>
    <row r="292" spans="2:10" ht="13.5">
      <c r="B292" s="60"/>
      <c r="C292" s="60"/>
      <c r="D292" s="60"/>
      <c r="E292" s="60"/>
      <c r="F292" s="60"/>
      <c r="G292" s="60"/>
      <c r="H292" s="60"/>
      <c r="I292" s="60"/>
      <c r="J292" s="60"/>
    </row>
    <row r="293" spans="2:10" ht="13.5">
      <c r="B293" s="60"/>
      <c r="C293" s="60"/>
      <c r="D293" s="60"/>
      <c r="E293" s="60"/>
      <c r="F293" s="60"/>
      <c r="G293" s="60"/>
      <c r="H293" s="60"/>
      <c r="I293" s="60"/>
      <c r="J293" s="60"/>
    </row>
    <row r="294" spans="2:10" ht="13.5">
      <c r="B294" s="60"/>
      <c r="C294" s="60"/>
      <c r="D294" s="60"/>
      <c r="E294" s="60"/>
      <c r="F294" s="60"/>
      <c r="G294" s="60"/>
      <c r="H294" s="60"/>
      <c r="I294" s="60"/>
      <c r="J294" s="60"/>
    </row>
    <row r="295" spans="2:10" ht="13.5">
      <c r="B295" s="60"/>
      <c r="C295" s="60"/>
      <c r="D295" s="60"/>
      <c r="E295" s="60"/>
      <c r="F295" s="60"/>
      <c r="G295" s="60"/>
      <c r="H295" s="60"/>
      <c r="I295" s="60"/>
      <c r="J295" s="60"/>
    </row>
    <row r="296" spans="2:10" ht="13.5">
      <c r="B296" s="60"/>
      <c r="C296" s="60"/>
      <c r="D296" s="60"/>
      <c r="E296" s="60"/>
      <c r="F296" s="60"/>
      <c r="G296" s="60"/>
      <c r="H296" s="60"/>
      <c r="I296" s="60"/>
      <c r="J296" s="60"/>
    </row>
    <row r="297" spans="2:10" ht="13.5">
      <c r="B297" s="60"/>
      <c r="C297" s="60"/>
      <c r="D297" s="60"/>
      <c r="E297" s="60"/>
      <c r="F297" s="60"/>
      <c r="G297" s="60"/>
      <c r="H297" s="60"/>
      <c r="I297" s="60"/>
      <c r="J297" s="60"/>
    </row>
    <row r="298" spans="2:10" ht="13.5">
      <c r="B298" s="60"/>
      <c r="C298" s="60"/>
      <c r="D298" s="60"/>
      <c r="E298" s="60"/>
      <c r="F298" s="60"/>
      <c r="G298" s="60"/>
      <c r="H298" s="60"/>
      <c r="I298" s="60"/>
      <c r="J298" s="60"/>
    </row>
    <row r="299" spans="2:10" ht="13.5">
      <c r="B299" s="60"/>
      <c r="C299" s="60"/>
      <c r="D299" s="60"/>
      <c r="E299" s="60"/>
      <c r="F299" s="60"/>
      <c r="G299" s="60"/>
      <c r="H299" s="60"/>
      <c r="I299" s="60"/>
      <c r="J299" s="60"/>
    </row>
    <row r="300" spans="2:10" ht="13.5">
      <c r="B300" s="60"/>
      <c r="C300" s="60"/>
      <c r="D300" s="60"/>
      <c r="E300" s="60"/>
      <c r="F300" s="60"/>
      <c r="G300" s="60"/>
      <c r="H300" s="60"/>
      <c r="I300" s="60"/>
      <c r="J300" s="60"/>
    </row>
    <row r="301" spans="2:10" ht="13.5">
      <c r="B301" s="60"/>
      <c r="C301" s="60"/>
      <c r="D301" s="60"/>
      <c r="E301" s="60"/>
      <c r="F301" s="60"/>
      <c r="G301" s="60"/>
      <c r="H301" s="60"/>
      <c r="I301" s="60"/>
      <c r="J301" s="60"/>
    </row>
    <row r="302" spans="2:10" ht="13.5">
      <c r="B302" s="60"/>
      <c r="C302" s="60"/>
      <c r="D302" s="60"/>
      <c r="E302" s="60"/>
      <c r="F302" s="60"/>
      <c r="G302" s="60"/>
      <c r="H302" s="60"/>
      <c r="I302" s="60"/>
      <c r="J302" s="60"/>
    </row>
    <row r="303" spans="2:10" ht="13.5">
      <c r="B303" s="60"/>
      <c r="C303" s="60"/>
      <c r="D303" s="60"/>
      <c r="E303" s="60"/>
      <c r="F303" s="60"/>
      <c r="G303" s="60"/>
      <c r="H303" s="60"/>
      <c r="I303" s="60"/>
      <c r="J303" s="60"/>
    </row>
    <row r="304" spans="2:10" ht="13.5">
      <c r="B304" s="60"/>
      <c r="C304" s="60"/>
      <c r="D304" s="60"/>
      <c r="E304" s="60"/>
      <c r="F304" s="60"/>
      <c r="G304" s="60"/>
      <c r="H304" s="60"/>
      <c r="I304" s="60"/>
      <c r="J304" s="60"/>
    </row>
    <row r="305" spans="2:10" ht="13.5">
      <c r="B305" s="60"/>
      <c r="C305" s="60"/>
      <c r="D305" s="60"/>
      <c r="E305" s="60"/>
      <c r="F305" s="60"/>
      <c r="G305" s="60"/>
      <c r="H305" s="60"/>
      <c r="I305" s="60"/>
      <c r="J305" s="60"/>
    </row>
    <row r="306" spans="2:10" ht="13.5">
      <c r="B306" s="60"/>
      <c r="C306" s="60"/>
      <c r="D306" s="60"/>
      <c r="E306" s="60"/>
      <c r="F306" s="60"/>
      <c r="G306" s="60"/>
      <c r="H306" s="60"/>
      <c r="I306" s="60"/>
      <c r="J306" s="60"/>
    </row>
    <row r="307" spans="2:10" ht="13.5">
      <c r="B307" s="60"/>
      <c r="C307" s="60"/>
      <c r="D307" s="60"/>
      <c r="E307" s="60"/>
      <c r="F307" s="60"/>
      <c r="G307" s="60"/>
      <c r="H307" s="60"/>
      <c r="I307" s="60"/>
      <c r="J307" s="60"/>
    </row>
    <row r="308" spans="2:10" ht="13.5">
      <c r="B308" s="60"/>
      <c r="C308" s="60"/>
      <c r="D308" s="60"/>
      <c r="E308" s="60"/>
      <c r="F308" s="60"/>
      <c r="G308" s="60"/>
      <c r="H308" s="60"/>
      <c r="I308" s="60"/>
      <c r="J308" s="60"/>
    </row>
    <row r="309" spans="2:10" ht="13.5">
      <c r="B309" s="60"/>
      <c r="C309" s="60"/>
      <c r="D309" s="60"/>
      <c r="E309" s="60"/>
      <c r="F309" s="60"/>
      <c r="G309" s="60"/>
      <c r="H309" s="60"/>
      <c r="I309" s="60"/>
      <c r="J309" s="60"/>
    </row>
    <row r="310" spans="2:10" ht="13.5">
      <c r="B310" s="60"/>
      <c r="C310" s="60"/>
      <c r="D310" s="60"/>
      <c r="E310" s="60"/>
      <c r="F310" s="60"/>
      <c r="G310" s="60"/>
      <c r="H310" s="60"/>
      <c r="I310" s="60"/>
      <c r="J310" s="60"/>
    </row>
    <row r="311" spans="2:10" ht="13.5">
      <c r="B311" s="60"/>
      <c r="C311" s="60"/>
      <c r="D311" s="60"/>
      <c r="E311" s="60"/>
      <c r="F311" s="60"/>
      <c r="G311" s="60"/>
      <c r="H311" s="60"/>
      <c r="I311" s="60"/>
      <c r="J311" s="60"/>
    </row>
    <row r="312" spans="2:10" ht="13.5">
      <c r="B312" s="60"/>
      <c r="C312" s="60"/>
      <c r="D312" s="60"/>
      <c r="E312" s="60"/>
      <c r="F312" s="60"/>
      <c r="G312" s="60"/>
      <c r="H312" s="60"/>
      <c r="I312" s="60"/>
      <c r="J312" s="60"/>
    </row>
    <row r="313" spans="2:10" ht="13.5">
      <c r="B313" s="60"/>
      <c r="C313" s="60"/>
      <c r="D313" s="60"/>
      <c r="E313" s="60"/>
      <c r="F313" s="60"/>
      <c r="G313" s="60"/>
      <c r="H313" s="60"/>
      <c r="I313" s="60"/>
      <c r="J313" s="60"/>
    </row>
    <row r="314" spans="2:10" ht="13.5">
      <c r="B314" s="60"/>
      <c r="C314" s="60"/>
      <c r="D314" s="60"/>
      <c r="E314" s="60"/>
      <c r="F314" s="60"/>
      <c r="G314" s="60"/>
      <c r="H314" s="60"/>
      <c r="I314" s="60"/>
      <c r="J314" s="60"/>
    </row>
    <row r="315" spans="2:10" ht="13.5">
      <c r="B315" s="60"/>
      <c r="C315" s="60"/>
      <c r="D315" s="60"/>
      <c r="E315" s="60"/>
      <c r="F315" s="60"/>
      <c r="G315" s="60"/>
      <c r="H315" s="60"/>
      <c r="I315" s="60"/>
      <c r="J315" s="60"/>
    </row>
    <row r="316" spans="2:10" ht="13.5">
      <c r="B316" s="60"/>
      <c r="C316" s="60"/>
      <c r="D316" s="60"/>
      <c r="E316" s="60"/>
      <c r="F316" s="60"/>
      <c r="G316" s="60"/>
      <c r="H316" s="60"/>
      <c r="I316" s="60"/>
      <c r="J316" s="60"/>
    </row>
    <row r="317" spans="2:10" ht="13.5">
      <c r="B317" s="60"/>
      <c r="C317" s="60"/>
      <c r="D317" s="60"/>
      <c r="E317" s="60"/>
      <c r="F317" s="60"/>
      <c r="G317" s="60"/>
      <c r="H317" s="60"/>
      <c r="I317" s="60"/>
      <c r="J317" s="60"/>
    </row>
    <row r="318" spans="2:10" ht="13.5">
      <c r="B318" s="60"/>
      <c r="C318" s="60"/>
      <c r="D318" s="60"/>
      <c r="E318" s="60"/>
      <c r="F318" s="60"/>
      <c r="G318" s="60"/>
      <c r="H318" s="60"/>
      <c r="I318" s="60"/>
      <c r="J318" s="60"/>
    </row>
    <row r="319" spans="2:10" ht="13.5">
      <c r="B319" s="60"/>
      <c r="C319" s="60"/>
      <c r="D319" s="60"/>
      <c r="E319" s="60"/>
      <c r="F319" s="60"/>
      <c r="G319" s="60"/>
      <c r="H319" s="60"/>
      <c r="I319" s="60"/>
      <c r="J319" s="60"/>
    </row>
    <row r="320" spans="2:10" ht="13.5">
      <c r="B320" s="60"/>
      <c r="C320" s="60"/>
      <c r="D320" s="60"/>
      <c r="E320" s="60"/>
      <c r="F320" s="60"/>
      <c r="G320" s="60"/>
      <c r="H320" s="60"/>
      <c r="I320" s="60"/>
      <c r="J320" s="60"/>
    </row>
    <row r="321" spans="2:10" ht="13.5">
      <c r="B321" s="60"/>
      <c r="C321" s="60"/>
      <c r="D321" s="60"/>
      <c r="E321" s="60"/>
      <c r="F321" s="60"/>
      <c r="G321" s="60"/>
      <c r="H321" s="60"/>
      <c r="I321" s="60"/>
      <c r="J321" s="60"/>
    </row>
    <row r="322" spans="2:10" ht="13.5">
      <c r="B322" s="60"/>
      <c r="C322" s="60"/>
      <c r="D322" s="60"/>
      <c r="E322" s="60"/>
      <c r="F322" s="60"/>
      <c r="G322" s="60"/>
      <c r="H322" s="60"/>
      <c r="I322" s="60"/>
      <c r="J322" s="60"/>
    </row>
    <row r="323" spans="2:10" ht="13.5">
      <c r="B323" s="60"/>
      <c r="C323" s="60"/>
      <c r="D323" s="60"/>
      <c r="E323" s="60"/>
      <c r="F323" s="60"/>
      <c r="G323" s="60"/>
      <c r="H323" s="60"/>
      <c r="I323" s="60"/>
      <c r="J323" s="60"/>
    </row>
    <row r="324" spans="2:10" ht="13.5">
      <c r="B324" s="60"/>
      <c r="C324" s="60"/>
      <c r="D324" s="60"/>
      <c r="E324" s="60"/>
      <c r="F324" s="60"/>
      <c r="G324" s="60"/>
      <c r="H324" s="60"/>
      <c r="I324" s="60"/>
      <c r="J324" s="60"/>
    </row>
    <row r="325" spans="2:10" ht="13.5">
      <c r="B325" s="60"/>
      <c r="C325" s="60"/>
      <c r="D325" s="60"/>
      <c r="E325" s="60"/>
      <c r="F325" s="60"/>
      <c r="G325" s="60"/>
      <c r="H325" s="60"/>
      <c r="I325" s="60"/>
      <c r="J325" s="60"/>
    </row>
    <row r="326" spans="2:10" ht="13.5">
      <c r="B326" s="60"/>
      <c r="C326" s="60"/>
      <c r="D326" s="60"/>
      <c r="E326" s="60"/>
      <c r="F326" s="60"/>
      <c r="G326" s="60"/>
      <c r="H326" s="60"/>
      <c r="I326" s="60"/>
      <c r="J326" s="60"/>
    </row>
    <row r="327" spans="2:10" ht="13.5">
      <c r="B327" s="60"/>
      <c r="C327" s="60"/>
      <c r="D327" s="60"/>
      <c r="E327" s="60"/>
      <c r="F327" s="60"/>
      <c r="G327" s="60"/>
      <c r="H327" s="60"/>
      <c r="I327" s="60"/>
      <c r="J327" s="60"/>
    </row>
    <row r="328" spans="2:10" ht="13.5">
      <c r="B328" s="60"/>
      <c r="C328" s="60"/>
      <c r="D328" s="60"/>
      <c r="E328" s="60"/>
      <c r="F328" s="60"/>
      <c r="G328" s="60"/>
      <c r="H328" s="60"/>
      <c r="I328" s="60"/>
      <c r="J328" s="60"/>
    </row>
    <row r="329" spans="2:10" ht="13.5">
      <c r="B329" s="60"/>
      <c r="C329" s="60"/>
      <c r="D329" s="60"/>
      <c r="E329" s="60"/>
      <c r="F329" s="60"/>
      <c r="G329" s="60"/>
      <c r="H329" s="60"/>
      <c r="I329" s="60"/>
      <c r="J329" s="60"/>
    </row>
    <row r="330" spans="2:10" ht="13.5">
      <c r="B330" s="60"/>
      <c r="C330" s="60"/>
      <c r="D330" s="60"/>
      <c r="E330" s="60"/>
      <c r="F330" s="60"/>
      <c r="G330" s="60"/>
      <c r="H330" s="60"/>
      <c r="I330" s="60"/>
      <c r="J330" s="60"/>
    </row>
    <row r="331" spans="2:10" ht="13.5">
      <c r="B331" s="60"/>
      <c r="C331" s="60"/>
      <c r="D331" s="60"/>
      <c r="E331" s="60"/>
      <c r="F331" s="60"/>
      <c r="G331" s="60"/>
      <c r="H331" s="60"/>
      <c r="I331" s="60"/>
      <c r="J331" s="60"/>
    </row>
    <row r="332" spans="2:10" ht="13.5">
      <c r="B332" s="60"/>
      <c r="C332" s="60"/>
      <c r="D332" s="60"/>
      <c r="E332" s="60"/>
      <c r="F332" s="60"/>
      <c r="G332" s="60"/>
      <c r="H332" s="60"/>
      <c r="I332" s="60"/>
      <c r="J332" s="60"/>
    </row>
    <row r="333" spans="2:10" ht="13.5">
      <c r="B333" s="60"/>
      <c r="C333" s="60"/>
      <c r="D333" s="60"/>
      <c r="E333" s="60"/>
      <c r="F333" s="60"/>
      <c r="G333" s="60"/>
      <c r="H333" s="60"/>
      <c r="I333" s="60"/>
      <c r="J333" s="60"/>
    </row>
    <row r="334" spans="2:10" ht="13.5">
      <c r="B334" s="60"/>
      <c r="C334" s="60"/>
      <c r="D334" s="60"/>
      <c r="E334" s="60"/>
      <c r="F334" s="60"/>
      <c r="G334" s="60"/>
      <c r="H334" s="60"/>
      <c r="I334" s="60"/>
      <c r="J334" s="60"/>
    </row>
    <row r="335" spans="2:10" ht="13.5">
      <c r="B335" s="60"/>
      <c r="C335" s="60"/>
      <c r="D335" s="60"/>
      <c r="E335" s="60"/>
      <c r="F335" s="60"/>
      <c r="G335" s="60"/>
      <c r="H335" s="60"/>
      <c r="I335" s="60"/>
      <c r="J335" s="60"/>
    </row>
    <row r="336" spans="2:10" ht="13.5">
      <c r="B336" s="60"/>
      <c r="C336" s="60"/>
      <c r="D336" s="60"/>
      <c r="E336" s="60"/>
      <c r="F336" s="60"/>
      <c r="G336" s="60"/>
      <c r="H336" s="60"/>
      <c r="I336" s="60"/>
      <c r="J336" s="60"/>
    </row>
    <row r="337" spans="2:10" ht="13.5">
      <c r="B337" s="60"/>
      <c r="C337" s="60"/>
      <c r="D337" s="60"/>
      <c r="E337" s="60"/>
      <c r="F337" s="60"/>
      <c r="G337" s="60"/>
      <c r="H337" s="60"/>
      <c r="I337" s="60"/>
      <c r="J337" s="60"/>
    </row>
    <row r="338" spans="2:10" ht="13.5">
      <c r="B338" s="60"/>
      <c r="C338" s="60"/>
      <c r="D338" s="60"/>
      <c r="E338" s="60"/>
      <c r="F338" s="60"/>
      <c r="G338" s="60"/>
      <c r="H338" s="60"/>
      <c r="I338" s="60"/>
      <c r="J338" s="60"/>
    </row>
    <row r="339" spans="2:10" ht="13.5">
      <c r="B339" s="60"/>
      <c r="C339" s="60"/>
      <c r="D339" s="60"/>
      <c r="E339" s="60"/>
      <c r="F339" s="60"/>
      <c r="G339" s="60"/>
      <c r="H339" s="60"/>
      <c r="I339" s="60"/>
      <c r="J339" s="60"/>
    </row>
    <row r="340" spans="2:10" ht="13.5">
      <c r="B340" s="60"/>
      <c r="C340" s="60"/>
      <c r="D340" s="60"/>
      <c r="E340" s="60"/>
      <c r="F340" s="60"/>
      <c r="G340" s="60"/>
      <c r="H340" s="60"/>
      <c r="I340" s="60"/>
      <c r="J340" s="60"/>
    </row>
    <row r="341" spans="2:10" ht="13.5">
      <c r="B341" s="60"/>
      <c r="C341" s="60"/>
      <c r="D341" s="60"/>
      <c r="E341" s="60"/>
      <c r="F341" s="60"/>
      <c r="G341" s="60"/>
      <c r="H341" s="60"/>
      <c r="I341" s="60"/>
      <c r="J341" s="60"/>
    </row>
    <row r="342" spans="2:10" ht="13.5">
      <c r="B342" s="60"/>
      <c r="C342" s="60"/>
      <c r="D342" s="60"/>
      <c r="E342" s="60"/>
      <c r="F342" s="60"/>
      <c r="G342" s="60"/>
      <c r="H342" s="60"/>
      <c r="I342" s="60"/>
      <c r="J342" s="60"/>
    </row>
    <row r="343" spans="2:10" ht="13.5">
      <c r="B343" s="60"/>
      <c r="C343" s="60"/>
      <c r="D343" s="60"/>
      <c r="E343" s="60"/>
      <c r="F343" s="60"/>
      <c r="G343" s="60"/>
      <c r="H343" s="60"/>
      <c r="I343" s="60"/>
      <c r="J343" s="60"/>
    </row>
    <row r="344" spans="2:10" ht="13.5">
      <c r="B344" s="60"/>
      <c r="C344" s="60"/>
      <c r="D344" s="60"/>
      <c r="E344" s="60"/>
      <c r="F344" s="60"/>
      <c r="G344" s="60"/>
      <c r="H344" s="60"/>
      <c r="I344" s="60"/>
      <c r="J344" s="60"/>
    </row>
    <row r="345" spans="2:10" ht="13.5">
      <c r="B345" s="60"/>
      <c r="C345" s="60"/>
      <c r="D345" s="60"/>
      <c r="E345" s="60"/>
      <c r="F345" s="60"/>
      <c r="G345" s="60"/>
      <c r="H345" s="60"/>
      <c r="I345" s="60"/>
      <c r="J345" s="60"/>
    </row>
    <row r="346" spans="2:10" ht="13.5">
      <c r="B346" s="60"/>
      <c r="C346" s="60"/>
      <c r="D346" s="60"/>
      <c r="E346" s="60"/>
      <c r="F346" s="60"/>
      <c r="G346" s="60"/>
      <c r="H346" s="60"/>
      <c r="I346" s="60"/>
      <c r="J346" s="60"/>
    </row>
    <row r="347" spans="2:10" ht="13.5">
      <c r="B347" s="60"/>
      <c r="C347" s="60"/>
      <c r="D347" s="60"/>
      <c r="E347" s="60"/>
      <c r="F347" s="60"/>
      <c r="G347" s="60"/>
      <c r="H347" s="60"/>
      <c r="I347" s="60"/>
      <c r="J347" s="60"/>
    </row>
    <row r="348" spans="2:10" ht="13.5">
      <c r="B348" s="60"/>
      <c r="C348" s="60"/>
      <c r="D348" s="60"/>
      <c r="E348" s="60"/>
      <c r="F348" s="60"/>
      <c r="G348" s="60"/>
      <c r="H348" s="60"/>
      <c r="I348" s="60"/>
      <c r="J348" s="60"/>
    </row>
    <row r="349" spans="2:10" ht="13.5">
      <c r="B349" s="60"/>
      <c r="C349" s="60"/>
      <c r="D349" s="60"/>
      <c r="E349" s="60"/>
      <c r="F349" s="60"/>
      <c r="G349" s="60"/>
      <c r="H349" s="60"/>
      <c r="I349" s="60"/>
      <c r="J349" s="60"/>
    </row>
    <row r="350" spans="2:10" ht="13.5">
      <c r="B350" s="60"/>
      <c r="C350" s="60"/>
      <c r="D350" s="60"/>
      <c r="E350" s="60"/>
      <c r="F350" s="60"/>
      <c r="G350" s="60"/>
      <c r="H350" s="60"/>
      <c r="I350" s="60"/>
      <c r="J350" s="60"/>
    </row>
    <row r="351" spans="2:10" ht="13.5">
      <c r="B351" s="60"/>
      <c r="C351" s="60"/>
      <c r="D351" s="60"/>
      <c r="E351" s="60"/>
      <c r="F351" s="60"/>
      <c r="G351" s="60"/>
      <c r="H351" s="60"/>
      <c r="I351" s="60"/>
      <c r="J351" s="60"/>
    </row>
    <row r="352" spans="2:10" ht="13.5">
      <c r="B352" s="60"/>
      <c r="C352" s="60"/>
      <c r="D352" s="60"/>
      <c r="E352" s="60"/>
      <c r="F352" s="60"/>
      <c r="G352" s="60"/>
      <c r="H352" s="60"/>
      <c r="I352" s="60"/>
      <c r="J352" s="60"/>
    </row>
    <row r="353" spans="2:10" ht="13.5">
      <c r="B353" s="60"/>
      <c r="C353" s="60"/>
      <c r="D353" s="60"/>
      <c r="E353" s="60"/>
      <c r="F353" s="60"/>
      <c r="G353" s="60"/>
      <c r="H353" s="60"/>
      <c r="I353" s="60"/>
      <c r="J353" s="60"/>
    </row>
    <row r="354" spans="2:10" ht="13.5">
      <c r="B354" s="60"/>
      <c r="C354" s="60"/>
      <c r="D354" s="60"/>
      <c r="E354" s="60"/>
      <c r="F354" s="60"/>
      <c r="G354" s="60"/>
      <c r="H354" s="60"/>
      <c r="I354" s="60"/>
      <c r="J354" s="60"/>
    </row>
    <row r="355" spans="2:10" ht="13.5">
      <c r="B355" s="60"/>
      <c r="C355" s="60"/>
      <c r="D355" s="60"/>
      <c r="E355" s="60"/>
      <c r="F355" s="60"/>
      <c r="G355" s="60"/>
      <c r="H355" s="60"/>
      <c r="I355" s="60"/>
      <c r="J355" s="60"/>
    </row>
    <row r="356" spans="2:10" ht="13.5">
      <c r="B356" s="60"/>
      <c r="C356" s="60"/>
      <c r="D356" s="60"/>
      <c r="E356" s="60"/>
      <c r="F356" s="60"/>
      <c r="G356" s="60"/>
      <c r="H356" s="60"/>
      <c r="I356" s="60"/>
      <c r="J356" s="60"/>
    </row>
    <row r="357" spans="2:10" ht="13.5">
      <c r="B357" s="60"/>
      <c r="C357" s="60"/>
      <c r="D357" s="60"/>
      <c r="E357" s="60"/>
      <c r="F357" s="60"/>
      <c r="G357" s="60"/>
      <c r="H357" s="60"/>
      <c r="I357" s="60"/>
      <c r="J357" s="60"/>
    </row>
    <row r="358" spans="2:10" ht="13.5">
      <c r="B358" s="60"/>
      <c r="C358" s="60"/>
      <c r="D358" s="60"/>
      <c r="E358" s="60"/>
      <c r="F358" s="60"/>
      <c r="G358" s="60"/>
      <c r="H358" s="60"/>
      <c r="I358" s="60"/>
      <c r="J358" s="60"/>
    </row>
    <row r="359" spans="2:10" ht="13.5">
      <c r="B359" s="60"/>
      <c r="C359" s="60"/>
      <c r="D359" s="60"/>
      <c r="E359" s="60"/>
      <c r="F359" s="60"/>
      <c r="G359" s="60"/>
      <c r="H359" s="60"/>
      <c r="I359" s="60"/>
      <c r="J359" s="60"/>
    </row>
    <row r="360" spans="2:10" ht="13.5">
      <c r="B360" s="60"/>
      <c r="C360" s="60"/>
      <c r="D360" s="60"/>
      <c r="E360" s="60"/>
      <c r="F360" s="60"/>
      <c r="G360" s="60"/>
      <c r="H360" s="60"/>
      <c r="I360" s="60"/>
      <c r="J360" s="60"/>
    </row>
    <row r="361" spans="2:10" ht="13.5">
      <c r="B361" s="60"/>
      <c r="C361" s="60"/>
      <c r="D361" s="60"/>
      <c r="E361" s="60"/>
      <c r="F361" s="60"/>
      <c r="G361" s="60"/>
      <c r="H361" s="60"/>
      <c r="I361" s="60"/>
      <c r="J361" s="60"/>
    </row>
    <row r="362" spans="2:10" ht="13.5">
      <c r="B362" s="60"/>
      <c r="C362" s="60"/>
      <c r="D362" s="60"/>
      <c r="E362" s="60"/>
      <c r="F362" s="60"/>
      <c r="G362" s="60"/>
      <c r="H362" s="60"/>
      <c r="I362" s="60"/>
      <c r="J362" s="60"/>
    </row>
    <row r="363" spans="2:10" ht="13.5">
      <c r="B363" s="60"/>
      <c r="C363" s="60"/>
      <c r="D363" s="60"/>
      <c r="E363" s="60"/>
      <c r="F363" s="60"/>
      <c r="G363" s="60"/>
      <c r="H363" s="60"/>
      <c r="I363" s="60"/>
      <c r="J363" s="60"/>
    </row>
    <row r="364" spans="2:10" ht="13.5">
      <c r="B364" s="60"/>
      <c r="C364" s="60"/>
      <c r="D364" s="60"/>
      <c r="E364" s="60"/>
      <c r="F364" s="60"/>
      <c r="G364" s="60"/>
      <c r="H364" s="60"/>
      <c r="I364" s="60"/>
      <c r="J364" s="60"/>
    </row>
    <row r="365" spans="2:10" ht="13.5">
      <c r="B365" s="60"/>
      <c r="C365" s="60"/>
      <c r="D365" s="60"/>
      <c r="E365" s="60"/>
      <c r="F365" s="60"/>
      <c r="G365" s="60"/>
      <c r="H365" s="60"/>
      <c r="I365" s="60"/>
      <c r="J365" s="60"/>
    </row>
    <row r="366" spans="2:10" ht="13.5">
      <c r="B366" s="60"/>
      <c r="C366" s="60"/>
      <c r="D366" s="60"/>
      <c r="E366" s="60"/>
      <c r="F366" s="60"/>
      <c r="G366" s="60"/>
      <c r="H366" s="60"/>
      <c r="I366" s="60"/>
      <c r="J366" s="60"/>
    </row>
    <row r="367" spans="2:10" ht="13.5">
      <c r="B367" s="60"/>
      <c r="C367" s="60"/>
      <c r="D367" s="60"/>
      <c r="E367" s="60"/>
      <c r="F367" s="60"/>
      <c r="G367" s="60"/>
      <c r="H367" s="60"/>
      <c r="I367" s="60"/>
      <c r="J367" s="60"/>
    </row>
    <row r="368" spans="2:10" ht="13.5">
      <c r="B368" s="60"/>
      <c r="C368" s="60"/>
      <c r="D368" s="60"/>
      <c r="E368" s="60"/>
      <c r="F368" s="60"/>
      <c r="G368" s="60"/>
      <c r="H368" s="60"/>
      <c r="I368" s="60"/>
      <c r="J368" s="60"/>
    </row>
    <row r="369" spans="2:10" ht="13.5">
      <c r="B369" s="60"/>
      <c r="C369" s="60"/>
      <c r="D369" s="60"/>
      <c r="E369" s="60"/>
      <c r="F369" s="60"/>
      <c r="G369" s="60"/>
      <c r="H369" s="60"/>
      <c r="I369" s="60"/>
      <c r="J369" s="60"/>
    </row>
    <row r="370" spans="2:10" ht="13.5">
      <c r="B370" s="60"/>
      <c r="C370" s="60"/>
      <c r="D370" s="60"/>
      <c r="E370" s="60"/>
      <c r="F370" s="60"/>
      <c r="G370" s="60"/>
      <c r="H370" s="60"/>
      <c r="I370" s="60"/>
      <c r="J370" s="60"/>
    </row>
    <row r="371" spans="2:10" ht="13.5">
      <c r="B371" s="60"/>
      <c r="C371" s="60"/>
      <c r="D371" s="60"/>
      <c r="E371" s="60"/>
      <c r="F371" s="60"/>
      <c r="G371" s="60"/>
      <c r="H371" s="60"/>
      <c r="I371" s="60"/>
      <c r="J371" s="60"/>
    </row>
    <row r="372" spans="2:10" ht="13.5">
      <c r="B372" s="60"/>
      <c r="C372" s="60"/>
      <c r="D372" s="60"/>
      <c r="E372" s="60"/>
      <c r="F372" s="60"/>
      <c r="G372" s="60"/>
      <c r="H372" s="60"/>
      <c r="I372" s="60"/>
      <c r="J372" s="60"/>
    </row>
    <row r="373" spans="2:10" ht="13.5">
      <c r="B373" s="60"/>
      <c r="C373" s="60"/>
      <c r="D373" s="60"/>
      <c r="E373" s="60"/>
      <c r="F373" s="60"/>
      <c r="G373" s="60"/>
      <c r="H373" s="60"/>
      <c r="I373" s="60"/>
      <c r="J373" s="60"/>
    </row>
    <row r="374" spans="2:10" ht="13.5">
      <c r="B374" s="60"/>
      <c r="C374" s="60"/>
      <c r="D374" s="60"/>
      <c r="E374" s="60"/>
      <c r="F374" s="60"/>
      <c r="G374" s="60"/>
      <c r="H374" s="60"/>
      <c r="I374" s="60"/>
      <c r="J374" s="60"/>
    </row>
    <row r="375" spans="2:10" ht="13.5">
      <c r="B375" s="60"/>
      <c r="C375" s="60"/>
      <c r="D375" s="60"/>
      <c r="E375" s="60"/>
      <c r="F375" s="60"/>
      <c r="G375" s="60"/>
      <c r="H375" s="60"/>
      <c r="I375" s="60"/>
      <c r="J375" s="60"/>
    </row>
    <row r="376" spans="2:10" ht="13.5">
      <c r="B376" s="60"/>
      <c r="C376" s="60"/>
      <c r="D376" s="60"/>
      <c r="E376" s="60"/>
      <c r="F376" s="60"/>
      <c r="G376" s="60"/>
      <c r="H376" s="60"/>
      <c r="I376" s="60"/>
      <c r="J376" s="60"/>
    </row>
    <row r="377" spans="2:10" ht="13.5">
      <c r="B377" s="60"/>
      <c r="C377" s="60"/>
      <c r="D377" s="60"/>
      <c r="E377" s="60"/>
      <c r="F377" s="60"/>
      <c r="G377" s="60"/>
      <c r="H377" s="60"/>
      <c r="I377" s="60"/>
      <c r="J377" s="60"/>
    </row>
    <row r="378" spans="2:10" ht="13.5">
      <c r="B378" s="60"/>
      <c r="C378" s="60"/>
      <c r="D378" s="60"/>
      <c r="E378" s="60"/>
      <c r="F378" s="60"/>
      <c r="G378" s="60"/>
      <c r="H378" s="60"/>
      <c r="I378" s="60"/>
      <c r="J378" s="60"/>
    </row>
    <row r="379" spans="2:10" ht="13.5">
      <c r="B379" s="60"/>
      <c r="C379" s="60"/>
      <c r="D379" s="60"/>
      <c r="E379" s="60"/>
      <c r="F379" s="60"/>
      <c r="G379" s="60"/>
      <c r="H379" s="60"/>
      <c r="I379" s="60"/>
      <c r="J379" s="60"/>
    </row>
    <row r="380" spans="2:10" ht="13.5">
      <c r="B380" s="60"/>
      <c r="C380" s="60"/>
      <c r="D380" s="60"/>
      <c r="E380" s="60"/>
      <c r="F380" s="60"/>
      <c r="G380" s="60"/>
      <c r="H380" s="60"/>
      <c r="I380" s="60"/>
      <c r="J380" s="60"/>
    </row>
    <row r="381" spans="2:10" ht="13.5">
      <c r="B381" s="60"/>
      <c r="C381" s="60"/>
      <c r="D381" s="60"/>
      <c r="E381" s="60"/>
      <c r="F381" s="60"/>
      <c r="G381" s="60"/>
      <c r="H381" s="60"/>
      <c r="I381" s="60"/>
      <c r="J381" s="60"/>
    </row>
    <row r="382" spans="2:10" ht="13.5">
      <c r="B382" s="60"/>
      <c r="C382" s="60"/>
      <c r="D382" s="60"/>
      <c r="E382" s="60"/>
      <c r="F382" s="60"/>
      <c r="G382" s="60"/>
      <c r="H382" s="60"/>
      <c r="I382" s="60"/>
      <c r="J382" s="60"/>
    </row>
    <row r="383" spans="2:10" ht="13.5">
      <c r="B383" s="60"/>
      <c r="C383" s="60"/>
      <c r="D383" s="60"/>
      <c r="E383" s="60"/>
      <c r="F383" s="60"/>
      <c r="G383" s="60"/>
      <c r="H383" s="60"/>
      <c r="I383" s="60"/>
      <c r="J383" s="60"/>
    </row>
    <row r="384" spans="2:10" ht="13.5">
      <c r="B384" s="60"/>
      <c r="C384" s="60"/>
      <c r="D384" s="60"/>
      <c r="E384" s="60"/>
      <c r="F384" s="60"/>
      <c r="G384" s="60"/>
      <c r="H384" s="60"/>
      <c r="I384" s="60"/>
      <c r="J384" s="60"/>
    </row>
    <row r="385" spans="2:10" ht="13.5">
      <c r="B385" s="60"/>
      <c r="C385" s="60"/>
      <c r="D385" s="60"/>
      <c r="E385" s="60"/>
      <c r="F385" s="60"/>
      <c r="G385" s="60"/>
      <c r="H385" s="60"/>
      <c r="I385" s="60"/>
      <c r="J385" s="60"/>
    </row>
    <row r="386" spans="2:10" ht="13.5">
      <c r="B386" s="60"/>
      <c r="C386" s="60"/>
      <c r="D386" s="60"/>
      <c r="E386" s="60"/>
      <c r="F386" s="60"/>
      <c r="G386" s="60"/>
      <c r="H386" s="60"/>
      <c r="I386" s="60"/>
      <c r="J386" s="60"/>
    </row>
    <row r="387" spans="2:10" ht="13.5">
      <c r="B387" s="60"/>
      <c r="C387" s="60"/>
      <c r="D387" s="60"/>
      <c r="E387" s="60"/>
      <c r="F387" s="60"/>
      <c r="G387" s="60"/>
      <c r="H387" s="60"/>
      <c r="I387" s="60"/>
      <c r="J387" s="60"/>
    </row>
    <row r="388" spans="2:10" ht="13.5">
      <c r="B388" s="60"/>
      <c r="C388" s="60"/>
      <c r="D388" s="60"/>
      <c r="E388" s="60"/>
      <c r="F388" s="60"/>
      <c r="G388" s="60"/>
      <c r="H388" s="60"/>
      <c r="I388" s="60"/>
      <c r="J388" s="60"/>
    </row>
    <row r="389" spans="2:10" ht="13.5">
      <c r="B389" s="60"/>
      <c r="C389" s="60"/>
      <c r="D389" s="60"/>
      <c r="E389" s="60"/>
      <c r="F389" s="60"/>
      <c r="G389" s="60"/>
      <c r="H389" s="60"/>
      <c r="I389" s="60"/>
      <c r="J389" s="60"/>
    </row>
    <row r="390" spans="2:10" ht="13.5">
      <c r="B390" s="60"/>
      <c r="C390" s="60"/>
      <c r="D390" s="60"/>
      <c r="E390" s="60"/>
      <c r="F390" s="60"/>
      <c r="G390" s="60"/>
      <c r="H390" s="60"/>
      <c r="I390" s="60"/>
      <c r="J390" s="60"/>
    </row>
    <row r="391" spans="2:10" ht="13.5">
      <c r="B391" s="60"/>
      <c r="C391" s="60"/>
      <c r="D391" s="60"/>
      <c r="E391" s="60"/>
      <c r="F391" s="60"/>
      <c r="G391" s="60"/>
      <c r="H391" s="60"/>
      <c r="I391" s="60"/>
      <c r="J391" s="60"/>
    </row>
    <row r="392" spans="2:10" ht="13.5">
      <c r="B392" s="60"/>
      <c r="C392" s="60"/>
      <c r="D392" s="60"/>
      <c r="E392" s="60"/>
      <c r="F392" s="60"/>
      <c r="G392" s="60"/>
      <c r="H392" s="60"/>
      <c r="I392" s="60"/>
      <c r="J392" s="60"/>
    </row>
    <row r="393" spans="2:10" ht="13.5">
      <c r="B393" s="60"/>
      <c r="C393" s="60"/>
      <c r="D393" s="60"/>
      <c r="E393" s="60"/>
      <c r="F393" s="60"/>
      <c r="G393" s="60"/>
      <c r="H393" s="60"/>
      <c r="I393" s="60"/>
      <c r="J393" s="60"/>
    </row>
    <row r="394" spans="2:10" ht="13.5">
      <c r="B394" s="60"/>
      <c r="C394" s="60"/>
      <c r="D394" s="60"/>
      <c r="E394" s="60"/>
      <c r="F394" s="60"/>
      <c r="G394" s="60"/>
      <c r="H394" s="60"/>
      <c r="I394" s="60"/>
      <c r="J394" s="60"/>
    </row>
    <row r="395" spans="2:10" ht="13.5">
      <c r="B395" s="60"/>
      <c r="C395" s="60"/>
      <c r="D395" s="60"/>
      <c r="E395" s="60"/>
      <c r="F395" s="60"/>
      <c r="G395" s="60"/>
      <c r="H395" s="60"/>
      <c r="I395" s="60"/>
      <c r="J395" s="60"/>
    </row>
    <row r="396" spans="2:10" ht="13.5">
      <c r="B396" s="60"/>
      <c r="C396" s="60"/>
      <c r="D396" s="60"/>
      <c r="E396" s="60"/>
      <c r="F396" s="60"/>
      <c r="G396" s="60"/>
      <c r="H396" s="60"/>
      <c r="I396" s="60"/>
      <c r="J396" s="60"/>
    </row>
    <row r="397" spans="2:10" ht="13.5">
      <c r="B397" s="60"/>
      <c r="C397" s="60"/>
      <c r="D397" s="60"/>
      <c r="E397" s="60"/>
      <c r="F397" s="60"/>
      <c r="G397" s="60"/>
      <c r="H397" s="60"/>
      <c r="I397" s="60"/>
      <c r="J397" s="60"/>
    </row>
    <row r="398" spans="2:10" ht="13.5">
      <c r="B398" s="60"/>
      <c r="C398" s="60"/>
      <c r="D398" s="60"/>
      <c r="E398" s="60"/>
      <c r="F398" s="60"/>
      <c r="G398" s="60"/>
      <c r="H398" s="60"/>
      <c r="I398" s="60"/>
      <c r="J398" s="60"/>
    </row>
    <row r="399" spans="2:10" ht="13.5">
      <c r="B399" s="60"/>
      <c r="C399" s="60"/>
      <c r="D399" s="60"/>
      <c r="E399" s="60"/>
      <c r="F399" s="60"/>
      <c r="G399" s="60"/>
      <c r="H399" s="60"/>
      <c r="I399" s="60"/>
      <c r="J399" s="60"/>
    </row>
    <row r="400" spans="2:10" ht="13.5">
      <c r="B400" s="60"/>
      <c r="C400" s="60"/>
      <c r="D400" s="60"/>
      <c r="E400" s="60"/>
      <c r="F400" s="60"/>
      <c r="G400" s="60"/>
      <c r="H400" s="60"/>
      <c r="I400" s="60"/>
      <c r="J400" s="60"/>
    </row>
    <row r="401" spans="2:10" ht="13.5">
      <c r="B401" s="60"/>
      <c r="C401" s="60"/>
      <c r="D401" s="60"/>
      <c r="E401" s="60"/>
      <c r="F401" s="60"/>
      <c r="G401" s="60"/>
      <c r="H401" s="60"/>
      <c r="I401" s="60"/>
      <c r="J401" s="60"/>
    </row>
    <row r="402" spans="2:10" ht="13.5">
      <c r="B402" s="60"/>
      <c r="C402" s="60"/>
      <c r="D402" s="60"/>
      <c r="E402" s="60"/>
      <c r="F402" s="60"/>
      <c r="G402" s="60"/>
      <c r="H402" s="60"/>
      <c r="I402" s="60"/>
      <c r="J402" s="60"/>
    </row>
    <row r="403" spans="2:10" ht="13.5">
      <c r="B403" s="60"/>
      <c r="C403" s="60"/>
      <c r="D403" s="60"/>
      <c r="E403" s="60"/>
      <c r="F403" s="60"/>
      <c r="G403" s="60"/>
      <c r="H403" s="60"/>
      <c r="I403" s="60"/>
      <c r="J403" s="60"/>
    </row>
    <row r="404" spans="2:10" ht="13.5">
      <c r="B404" s="60"/>
      <c r="C404" s="60"/>
      <c r="D404" s="60"/>
      <c r="E404" s="60"/>
      <c r="F404" s="60"/>
      <c r="G404" s="60"/>
      <c r="H404" s="60"/>
      <c r="I404" s="60"/>
      <c r="J404" s="60"/>
    </row>
  </sheetData>
  <sheetProtection/>
  <mergeCells count="2">
    <mergeCell ref="A2:D2"/>
    <mergeCell ref="A3:I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16"/>
  <sheetViews>
    <sheetView zoomScalePageLayoutView="0" workbookViewId="0" topLeftCell="A1">
      <selection activeCell="B4" sqref="B4"/>
    </sheetView>
  </sheetViews>
  <sheetFormatPr defaultColWidth="9.00390625" defaultRowHeight="14.25"/>
  <cols>
    <col min="1" max="1" width="35.375" style="0" customWidth="1"/>
    <col min="2" max="2" width="37.50390625" style="0" customWidth="1"/>
    <col min="3" max="3" width="7.875" style="0" customWidth="1"/>
  </cols>
  <sheetData>
    <row r="1" spans="1:3" ht="36" customHeight="1">
      <c r="A1" s="180" t="s">
        <v>755</v>
      </c>
      <c r="B1" s="180"/>
      <c r="C1" s="180"/>
    </row>
    <row r="2" spans="1:3" ht="23.25" customHeight="1">
      <c r="A2" s="181" t="s">
        <v>773</v>
      </c>
      <c r="B2" s="181"/>
      <c r="C2" s="181"/>
    </row>
    <row r="3" spans="1:3" ht="38.25" customHeight="1">
      <c r="A3" s="127" t="s">
        <v>99</v>
      </c>
      <c r="B3" s="127" t="s">
        <v>400</v>
      </c>
      <c r="C3" s="127" t="s">
        <v>399</v>
      </c>
    </row>
    <row r="4" spans="1:3" ht="38.25" customHeight="1">
      <c r="A4" s="140" t="s">
        <v>200</v>
      </c>
      <c r="B4" s="141"/>
      <c r="C4" s="142">
        <v>461.9</v>
      </c>
    </row>
    <row r="5" spans="1:3" ht="38.25" customHeight="1">
      <c r="A5" s="141" t="s">
        <v>756</v>
      </c>
      <c r="B5" s="141"/>
      <c r="C5" s="142">
        <v>12.9</v>
      </c>
    </row>
    <row r="6" spans="1:3" ht="38.25" customHeight="1">
      <c r="A6" s="143" t="s">
        <v>757</v>
      </c>
      <c r="B6" s="143"/>
      <c r="C6" s="144">
        <v>12.9</v>
      </c>
    </row>
    <row r="7" spans="1:3" ht="38.25" customHeight="1">
      <c r="A7" s="143" t="s">
        <v>758</v>
      </c>
      <c r="B7" s="145" t="s">
        <v>759</v>
      </c>
      <c r="C7" s="144">
        <v>3.9</v>
      </c>
    </row>
    <row r="8" spans="1:3" ht="38.25" customHeight="1">
      <c r="A8" s="143" t="s">
        <v>760</v>
      </c>
      <c r="B8" s="145" t="s">
        <v>761</v>
      </c>
      <c r="C8" s="144">
        <v>9</v>
      </c>
    </row>
    <row r="9" spans="1:3" ht="38.25" customHeight="1">
      <c r="A9" s="141" t="s">
        <v>762</v>
      </c>
      <c r="B9" s="146"/>
      <c r="C9" s="142">
        <v>360</v>
      </c>
    </row>
    <row r="10" spans="1:3" ht="38.25" customHeight="1">
      <c r="A10" s="145" t="s">
        <v>763</v>
      </c>
      <c r="B10" s="145"/>
      <c r="C10" s="144">
        <v>360</v>
      </c>
    </row>
    <row r="11" spans="1:3" ht="38.25" customHeight="1">
      <c r="A11" s="143" t="s">
        <v>764</v>
      </c>
      <c r="B11" s="145" t="s">
        <v>765</v>
      </c>
      <c r="C11" s="144">
        <v>355</v>
      </c>
    </row>
    <row r="12" spans="1:3" ht="38.25" customHeight="1">
      <c r="A12" s="143" t="s">
        <v>766</v>
      </c>
      <c r="B12" s="145" t="s">
        <v>765</v>
      </c>
      <c r="C12" s="144">
        <v>5</v>
      </c>
    </row>
    <row r="13" spans="1:3" ht="38.25" customHeight="1">
      <c r="A13" s="141" t="s">
        <v>767</v>
      </c>
      <c r="B13" s="146"/>
      <c r="C13" s="142">
        <v>89</v>
      </c>
    </row>
    <row r="14" spans="1:3" ht="38.25" customHeight="1">
      <c r="A14" s="145" t="s">
        <v>768</v>
      </c>
      <c r="B14" s="145"/>
      <c r="C14" s="144">
        <v>89</v>
      </c>
    </row>
    <row r="15" spans="1:3" ht="38.25" customHeight="1">
      <c r="A15" s="143" t="s">
        <v>769</v>
      </c>
      <c r="B15" s="145" t="s">
        <v>770</v>
      </c>
      <c r="C15" s="144">
        <v>39</v>
      </c>
    </row>
    <row r="16" spans="1:3" ht="38.25" customHeight="1">
      <c r="A16" s="143" t="s">
        <v>771</v>
      </c>
      <c r="B16" s="145" t="s">
        <v>772</v>
      </c>
      <c r="C16" s="144">
        <v>50</v>
      </c>
    </row>
  </sheetData>
  <sheetProtection/>
  <mergeCells count="2">
    <mergeCell ref="A1:C1"/>
    <mergeCell ref="A2:C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V9"/>
  <sheetViews>
    <sheetView zoomScalePageLayoutView="0" workbookViewId="0" topLeftCell="A1">
      <selection activeCell="A1" sqref="A1"/>
    </sheetView>
  </sheetViews>
  <sheetFormatPr defaultColWidth="8.75390625" defaultRowHeight="14.25"/>
  <cols>
    <col min="1" max="1" width="22.75390625" style="100" customWidth="1"/>
    <col min="2" max="2" width="10.25390625" style="100" customWidth="1"/>
    <col min="3" max="3" width="10.00390625" style="102" customWidth="1"/>
    <col min="4" max="4" width="9.125" style="100" customWidth="1"/>
    <col min="5" max="5" width="11.25390625" style="102" customWidth="1"/>
    <col min="6" max="6" width="7.75390625" style="100" customWidth="1"/>
    <col min="7" max="7" width="7.875" style="100" customWidth="1"/>
    <col min="8" max="16384" width="8.75390625" style="100" customWidth="1"/>
  </cols>
  <sheetData>
    <row r="1" ht="18.75" customHeight="1">
      <c r="A1" s="61"/>
    </row>
    <row r="2" spans="1:7" ht="34.5" customHeight="1">
      <c r="A2" s="186" t="s">
        <v>405</v>
      </c>
      <c r="B2" s="186"/>
      <c r="C2" s="186"/>
      <c r="D2" s="186"/>
      <c r="E2" s="186"/>
      <c r="F2" s="186"/>
      <c r="G2" s="186"/>
    </row>
    <row r="3" spans="1:7" ht="22.5" customHeight="1">
      <c r="A3" s="101"/>
      <c r="G3" s="107" t="s">
        <v>176</v>
      </c>
    </row>
    <row r="4" spans="1:256" ht="48.75" customHeight="1">
      <c r="A4" s="187" t="s">
        <v>99</v>
      </c>
      <c r="B4" s="187" t="s">
        <v>177</v>
      </c>
      <c r="C4" s="187" t="s">
        <v>178</v>
      </c>
      <c r="D4" s="187"/>
      <c r="E4" s="188" t="s">
        <v>179</v>
      </c>
      <c r="F4" s="187" t="s">
        <v>180</v>
      </c>
      <c r="G4" s="187" t="s">
        <v>181</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c r="IR4" s="103"/>
      <c r="IS4" s="103"/>
      <c r="IT4" s="103"/>
      <c r="IU4" s="103"/>
      <c r="IV4" s="103"/>
    </row>
    <row r="5" spans="1:256" ht="48.75" customHeight="1">
      <c r="A5" s="187"/>
      <c r="B5" s="187"/>
      <c r="C5" s="109" t="s">
        <v>182</v>
      </c>
      <c r="D5" s="108" t="s">
        <v>197</v>
      </c>
      <c r="E5" s="188"/>
      <c r="F5" s="187"/>
      <c r="G5" s="187"/>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c r="IU5" s="103"/>
      <c r="IV5" s="103"/>
    </row>
    <row r="6" spans="1:7" ht="30.75" customHeight="1">
      <c r="A6" s="115" t="s">
        <v>108</v>
      </c>
      <c r="B6" s="116">
        <f aca="true" t="shared" si="0" ref="B6:G6">SUM(B7:B8)</f>
        <v>31540</v>
      </c>
      <c r="C6" s="116">
        <f t="shared" si="0"/>
        <v>42091</v>
      </c>
      <c r="D6" s="116">
        <f t="shared" si="0"/>
        <v>31806</v>
      </c>
      <c r="E6" s="116">
        <f t="shared" si="0"/>
        <v>37114</v>
      </c>
      <c r="F6" s="116">
        <f t="shared" si="0"/>
        <v>4977</v>
      </c>
      <c r="G6" s="116">
        <f t="shared" si="0"/>
        <v>36517</v>
      </c>
    </row>
    <row r="7" spans="1:7" ht="38.25" customHeight="1">
      <c r="A7" s="106" t="s">
        <v>751</v>
      </c>
      <c r="B7" s="105">
        <v>13106</v>
      </c>
      <c r="C7" s="106">
        <v>10677</v>
      </c>
      <c r="D7" s="105">
        <v>8198</v>
      </c>
      <c r="E7" s="106">
        <v>7720</v>
      </c>
      <c r="F7" s="105">
        <f>C7-E7</f>
        <v>2957</v>
      </c>
      <c r="G7" s="105">
        <f>B7+F7</f>
        <v>16063</v>
      </c>
    </row>
    <row r="8" spans="1:7" ht="38.25" customHeight="1">
      <c r="A8" s="105" t="s">
        <v>172</v>
      </c>
      <c r="B8" s="105">
        <v>18434</v>
      </c>
      <c r="C8" s="106">
        <v>31414</v>
      </c>
      <c r="D8" s="105">
        <v>23608</v>
      </c>
      <c r="E8" s="106">
        <v>29394</v>
      </c>
      <c r="F8" s="105">
        <f>C8-E8</f>
        <v>2020</v>
      </c>
      <c r="G8" s="105">
        <f>B8+F8</f>
        <v>20454</v>
      </c>
    </row>
    <row r="9" spans="3:5" ht="14.25">
      <c r="C9" s="104"/>
      <c r="E9" s="104"/>
    </row>
  </sheetData>
  <sheetProtection/>
  <mergeCells count="7">
    <mergeCell ref="A2:G2"/>
    <mergeCell ref="A4:A5"/>
    <mergeCell ref="B4:B5"/>
    <mergeCell ref="C4:D4"/>
    <mergeCell ref="E4:E5"/>
    <mergeCell ref="F4:F5"/>
    <mergeCell ref="G4:G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D18"/>
  <sheetViews>
    <sheetView zoomScalePageLayoutView="0" workbookViewId="0" topLeftCell="A1">
      <selection activeCell="E4" sqref="E4"/>
    </sheetView>
  </sheetViews>
  <sheetFormatPr defaultColWidth="9.00390625" defaultRowHeight="14.25"/>
  <cols>
    <col min="1" max="1" width="24.125" style="0" customWidth="1"/>
    <col min="2" max="2" width="11.00390625" style="0" customWidth="1"/>
    <col min="3" max="3" width="29.00390625" style="0" customWidth="1"/>
    <col min="4" max="4" width="14.75390625" style="0" customWidth="1"/>
  </cols>
  <sheetData>
    <row r="2" spans="1:4" ht="25.5">
      <c r="A2" s="189" t="s">
        <v>793</v>
      </c>
      <c r="B2" s="189"/>
      <c r="C2" s="189"/>
      <c r="D2" s="189"/>
    </row>
    <row r="3" spans="1:4" ht="14.25">
      <c r="A3" s="154"/>
      <c r="B3" s="154"/>
      <c r="C3" s="154"/>
      <c r="D3" s="154"/>
    </row>
    <row r="4" spans="1:4" ht="20.25" customHeight="1">
      <c r="A4" s="190" t="s">
        <v>51</v>
      </c>
      <c r="B4" s="190"/>
      <c r="C4" s="190"/>
      <c r="D4" s="190"/>
    </row>
    <row r="5" spans="1:4" ht="24" customHeight="1">
      <c r="A5" s="157" t="s">
        <v>784</v>
      </c>
      <c r="B5" s="157" t="s">
        <v>785</v>
      </c>
      <c r="C5" s="157" t="s">
        <v>784</v>
      </c>
      <c r="D5" s="157" t="s">
        <v>785</v>
      </c>
    </row>
    <row r="6" spans="1:4" ht="24" customHeight="1">
      <c r="A6" s="159" t="s">
        <v>786</v>
      </c>
      <c r="B6" s="160"/>
      <c r="C6" s="159" t="s">
        <v>794</v>
      </c>
      <c r="D6" s="155"/>
    </row>
    <row r="7" spans="1:4" ht="24" customHeight="1">
      <c r="A7" s="159" t="s">
        <v>787</v>
      </c>
      <c r="B7" s="160"/>
      <c r="C7" s="159" t="s">
        <v>796</v>
      </c>
      <c r="D7" s="155"/>
    </row>
    <row r="8" spans="1:4" ht="24" customHeight="1">
      <c r="A8" s="159" t="s">
        <v>788</v>
      </c>
      <c r="B8" s="159"/>
      <c r="C8" s="159" t="s">
        <v>797</v>
      </c>
      <c r="D8" s="155"/>
    </row>
    <row r="9" spans="1:4" ht="24" customHeight="1">
      <c r="A9" s="159" t="s">
        <v>789</v>
      </c>
      <c r="B9" s="159"/>
      <c r="C9" s="159" t="s">
        <v>798</v>
      </c>
      <c r="D9" s="155"/>
    </row>
    <row r="10" spans="1:4" ht="24" customHeight="1">
      <c r="A10" s="159" t="s">
        <v>790</v>
      </c>
      <c r="B10" s="159"/>
      <c r="C10" s="159" t="s">
        <v>799</v>
      </c>
      <c r="D10" s="155"/>
    </row>
    <row r="11" spans="1:4" ht="24" customHeight="1">
      <c r="A11" s="159"/>
      <c r="B11" s="159"/>
      <c r="C11" s="161" t="s">
        <v>800</v>
      </c>
      <c r="D11" s="155"/>
    </row>
    <row r="12" spans="1:4" ht="24" customHeight="1">
      <c r="A12" s="159"/>
      <c r="B12" s="159"/>
      <c r="C12" s="159" t="s">
        <v>795</v>
      </c>
      <c r="D12" s="155"/>
    </row>
    <row r="13" spans="1:4" ht="24" customHeight="1">
      <c r="A13" s="156"/>
      <c r="B13" s="156"/>
      <c r="C13" s="156"/>
      <c r="D13" s="155"/>
    </row>
    <row r="14" spans="1:4" ht="24" customHeight="1">
      <c r="A14" s="156"/>
      <c r="B14" s="156"/>
      <c r="C14" s="156"/>
      <c r="D14" s="155"/>
    </row>
    <row r="15" spans="1:4" ht="24" customHeight="1">
      <c r="A15" s="156"/>
      <c r="B15" s="156"/>
      <c r="C15" s="156"/>
      <c r="D15" s="155"/>
    </row>
    <row r="16" spans="1:4" ht="24" customHeight="1">
      <c r="A16" s="156"/>
      <c r="B16" s="156"/>
      <c r="C16" s="156"/>
      <c r="D16" s="155"/>
    </row>
    <row r="17" spans="1:4" ht="24" customHeight="1">
      <c r="A17" s="156"/>
      <c r="B17" s="156"/>
      <c r="C17" s="156"/>
      <c r="D17" s="155"/>
    </row>
    <row r="18" spans="1:4" ht="24" customHeight="1">
      <c r="A18" s="157" t="s">
        <v>791</v>
      </c>
      <c r="B18" s="157">
        <v>0</v>
      </c>
      <c r="C18" s="157" t="s">
        <v>792</v>
      </c>
      <c r="D18" s="158">
        <v>0</v>
      </c>
    </row>
  </sheetData>
  <sheetProtection/>
  <mergeCells count="2">
    <mergeCell ref="A2:D2"/>
    <mergeCell ref="A4:D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4"/>
  <sheetViews>
    <sheetView zoomScalePageLayoutView="0" workbookViewId="0" topLeftCell="A1">
      <selection activeCell="H20" sqref="H20"/>
    </sheetView>
  </sheetViews>
  <sheetFormatPr defaultColWidth="9.00390625" defaultRowHeight="14.25"/>
  <cols>
    <col min="1" max="1" width="38.375" style="129" customWidth="1"/>
    <col min="2" max="3" width="15.00390625" style="129" customWidth="1"/>
    <col min="4" max="16384" width="9.00390625" style="129" customWidth="1"/>
  </cols>
  <sheetData>
    <row r="1" spans="1:3" ht="30" customHeight="1">
      <c r="A1" s="191" t="s">
        <v>781</v>
      </c>
      <c r="B1" s="192"/>
      <c r="C1" s="192"/>
    </row>
    <row r="2" spans="1:3" ht="16.5" customHeight="1">
      <c r="A2" s="147"/>
      <c r="B2" s="148"/>
      <c r="C2" s="148"/>
    </row>
    <row r="3" spans="1:3" ht="28.5" customHeight="1">
      <c r="A3" s="152" t="s">
        <v>779</v>
      </c>
      <c r="B3" s="152" t="s">
        <v>774</v>
      </c>
      <c r="C3" s="152" t="s">
        <v>778</v>
      </c>
    </row>
    <row r="4" spans="1:3" ht="28.5" customHeight="1">
      <c r="A4" s="150" t="s">
        <v>776</v>
      </c>
      <c r="B4" s="151">
        <v>51703.85</v>
      </c>
      <c r="C4" s="151">
        <v>78257</v>
      </c>
    </row>
  </sheetData>
  <sheetProtection/>
  <mergeCells count="1">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2"/>
  <sheetViews>
    <sheetView tabSelected="1" zoomScaleSheetLayoutView="100" zoomScalePageLayoutView="0" workbookViewId="0" topLeftCell="A1">
      <selection activeCell="D11" sqref="D11"/>
    </sheetView>
  </sheetViews>
  <sheetFormatPr defaultColWidth="9.00390625" defaultRowHeight="14.25"/>
  <cols>
    <col min="1" max="1" width="35.50390625" style="0" customWidth="1"/>
    <col min="2" max="2" width="8.125" style="0" hidden="1" customWidth="1"/>
    <col min="3" max="5" width="8.125" style="0" customWidth="1"/>
    <col min="6" max="6" width="9.125" style="0" customWidth="1"/>
    <col min="7" max="7" width="7.00390625" style="0" customWidth="1"/>
  </cols>
  <sheetData>
    <row r="1" ht="14.25">
      <c r="A1" s="61"/>
    </row>
    <row r="2" spans="1:7" ht="24" customHeight="1">
      <c r="A2" s="162" t="s">
        <v>115</v>
      </c>
      <c r="B2" s="162"/>
      <c r="C2" s="162"/>
      <c r="D2" s="162"/>
      <c r="E2" s="162"/>
      <c r="F2" s="162"/>
      <c r="G2" s="162"/>
    </row>
    <row r="3" spans="1:7" ht="15" customHeight="1">
      <c r="A3" s="163" t="s">
        <v>0</v>
      </c>
      <c r="B3" s="163"/>
      <c r="C3" s="163"/>
      <c r="D3" s="163"/>
      <c r="E3" s="163"/>
      <c r="F3" s="163"/>
      <c r="G3" s="163"/>
    </row>
    <row r="4" spans="1:7" ht="27" customHeight="1">
      <c r="A4" s="4" t="s">
        <v>10</v>
      </c>
      <c r="B4" s="3" t="s">
        <v>34</v>
      </c>
      <c r="C4" s="3" t="s">
        <v>34</v>
      </c>
      <c r="D4" s="3" t="s">
        <v>36</v>
      </c>
      <c r="E4" s="24" t="s">
        <v>144</v>
      </c>
      <c r="F4" s="24" t="s">
        <v>39</v>
      </c>
      <c r="G4" s="7" t="s">
        <v>41</v>
      </c>
    </row>
    <row r="5" spans="1:7" ht="17.25" customHeight="1">
      <c r="A5" s="12" t="s">
        <v>31</v>
      </c>
      <c r="B5" s="13">
        <f>B6+B29</f>
        <v>108462</v>
      </c>
      <c r="C5" s="13">
        <f>C6+C29</f>
        <v>78297</v>
      </c>
      <c r="D5" s="13">
        <f>D6+D29</f>
        <v>81442</v>
      </c>
      <c r="E5" s="13">
        <f>IF(C5&gt;0,ROUND(D5/C5*100,0),"")</f>
        <v>104</v>
      </c>
      <c r="F5" s="13">
        <f>F6+F29</f>
        <v>93154</v>
      </c>
      <c r="G5" s="14">
        <f>IF(F5&gt;0,ROUND((D5-F5)/F5*100,0),"")</f>
        <v>-13</v>
      </c>
    </row>
    <row r="6" spans="1:7" ht="17.25" customHeight="1">
      <c r="A6" s="15" t="s">
        <v>21</v>
      </c>
      <c r="B6" s="13">
        <f>B7+B21</f>
        <v>47858</v>
      </c>
      <c r="C6" s="13">
        <f>C7+C21</f>
        <v>45803</v>
      </c>
      <c r="D6" s="13">
        <f>D7+D21</f>
        <v>47397</v>
      </c>
      <c r="E6" s="13">
        <f aca="true" t="shared" si="0" ref="E6:E38">IF(C6&gt;0,ROUND(D6/C6*100,0),"")</f>
        <v>103</v>
      </c>
      <c r="F6" s="13">
        <f>F7+F21</f>
        <v>38061</v>
      </c>
      <c r="G6" s="14">
        <f>IF(F6&gt;0,ROUND((D6-F6)/F6*100,0),"")</f>
        <v>25</v>
      </c>
    </row>
    <row r="7" spans="1:7" ht="17.25" customHeight="1">
      <c r="A7" s="16" t="s">
        <v>801</v>
      </c>
      <c r="B7" s="17">
        <f>SUM(B8:B20)</f>
        <v>34354</v>
      </c>
      <c r="C7" s="17">
        <f>SUM(C8:C20)</f>
        <v>32949</v>
      </c>
      <c r="D7" s="17">
        <f>SUM(D8:D20)</f>
        <v>34400</v>
      </c>
      <c r="E7" s="17">
        <f t="shared" si="0"/>
        <v>104</v>
      </c>
      <c r="F7" s="17">
        <f>SUM(F8:F20)</f>
        <v>26403</v>
      </c>
      <c r="G7" s="14">
        <f>IF(F7&gt;0,ROUND((D7-F7)/F7*100,0),"")</f>
        <v>30</v>
      </c>
    </row>
    <row r="8" spans="1:7" ht="17.25" customHeight="1">
      <c r="A8" s="5" t="s">
        <v>11</v>
      </c>
      <c r="B8" s="9">
        <v>11704</v>
      </c>
      <c r="C8" s="9">
        <v>8551</v>
      </c>
      <c r="D8" s="11">
        <v>9398</v>
      </c>
      <c r="E8" s="10">
        <f t="shared" si="0"/>
        <v>110</v>
      </c>
      <c r="F8" s="9">
        <v>4539</v>
      </c>
      <c r="G8" s="10">
        <f>IF(F8&gt;0,ROUND((D8-F8)/F8*100,0),"")</f>
        <v>107</v>
      </c>
    </row>
    <row r="9" spans="1:7" ht="17.25" customHeight="1">
      <c r="A9" s="5" t="s">
        <v>12</v>
      </c>
      <c r="B9" s="9">
        <v>4294</v>
      </c>
      <c r="C9" s="9">
        <v>4381</v>
      </c>
      <c r="D9" s="11">
        <v>5663</v>
      </c>
      <c r="E9" s="10">
        <f t="shared" si="0"/>
        <v>129</v>
      </c>
      <c r="F9" s="9">
        <v>6421</v>
      </c>
      <c r="G9" s="10">
        <f aca="true" t="shared" si="1" ref="G9:G28">IF(F9&gt;0,ROUND((D9-F9)/F9*100,0),"")</f>
        <v>-12</v>
      </c>
    </row>
    <row r="10" spans="1:7" ht="17.25" customHeight="1">
      <c r="A10" s="5" t="s">
        <v>13</v>
      </c>
      <c r="B10" s="9">
        <v>2841</v>
      </c>
      <c r="C10" s="9">
        <v>3984</v>
      </c>
      <c r="D10" s="11">
        <v>4511</v>
      </c>
      <c r="E10" s="10">
        <f t="shared" si="0"/>
        <v>113</v>
      </c>
      <c r="F10" s="9">
        <v>2413</v>
      </c>
      <c r="G10" s="10">
        <f t="shared" si="1"/>
        <v>87</v>
      </c>
    </row>
    <row r="11" spans="1:7" ht="17.25" customHeight="1">
      <c r="A11" s="5" t="s">
        <v>14</v>
      </c>
      <c r="B11" s="9">
        <v>244</v>
      </c>
      <c r="C11" s="9">
        <v>298</v>
      </c>
      <c r="D11" s="11">
        <v>292</v>
      </c>
      <c r="E11" s="10">
        <f t="shared" si="0"/>
        <v>98</v>
      </c>
      <c r="F11" s="9">
        <v>204</v>
      </c>
      <c r="G11" s="10">
        <f t="shared" si="1"/>
        <v>43</v>
      </c>
    </row>
    <row r="12" spans="1:7" ht="17.25" customHeight="1">
      <c r="A12" s="5" t="s">
        <v>42</v>
      </c>
      <c r="B12" s="9">
        <v>11</v>
      </c>
      <c r="C12" s="9">
        <v>11</v>
      </c>
      <c r="D12" s="11">
        <v>7</v>
      </c>
      <c r="E12" s="10">
        <f t="shared" si="0"/>
        <v>64</v>
      </c>
      <c r="F12" s="9">
        <v>9</v>
      </c>
      <c r="G12" s="10">
        <f t="shared" si="1"/>
        <v>-22</v>
      </c>
    </row>
    <row r="13" spans="1:7" ht="17.25" customHeight="1">
      <c r="A13" s="5" t="s">
        <v>15</v>
      </c>
      <c r="B13" s="9">
        <v>988</v>
      </c>
      <c r="C13" s="9">
        <v>920</v>
      </c>
      <c r="D13" s="11">
        <v>1062</v>
      </c>
      <c r="E13" s="10">
        <f t="shared" si="0"/>
        <v>115</v>
      </c>
      <c r="F13" s="9">
        <v>832</v>
      </c>
      <c r="G13" s="10">
        <f t="shared" si="1"/>
        <v>28</v>
      </c>
    </row>
    <row r="14" spans="1:7" ht="17.25" customHeight="1">
      <c r="A14" s="5" t="s">
        <v>16</v>
      </c>
      <c r="B14" s="9">
        <v>256</v>
      </c>
      <c r="C14" s="9">
        <v>349</v>
      </c>
      <c r="D14" s="11">
        <v>363</v>
      </c>
      <c r="E14" s="10">
        <f t="shared" si="0"/>
        <v>104</v>
      </c>
      <c r="F14" s="9">
        <v>217</v>
      </c>
      <c r="G14" s="10">
        <f t="shared" si="1"/>
        <v>67</v>
      </c>
    </row>
    <row r="15" spans="1:7" ht="17.25" customHeight="1">
      <c r="A15" s="5" t="s">
        <v>17</v>
      </c>
      <c r="B15" s="9">
        <v>417</v>
      </c>
      <c r="C15" s="9">
        <v>241</v>
      </c>
      <c r="D15" s="11">
        <v>242</v>
      </c>
      <c r="E15" s="10">
        <f t="shared" si="0"/>
        <v>100</v>
      </c>
      <c r="F15" s="9">
        <v>350</v>
      </c>
      <c r="G15" s="10">
        <f t="shared" si="1"/>
        <v>-31</v>
      </c>
    </row>
    <row r="16" spans="1:7" ht="17.25" customHeight="1">
      <c r="A16" s="5" t="s">
        <v>18</v>
      </c>
      <c r="B16" s="9">
        <v>725</v>
      </c>
      <c r="C16" s="9">
        <v>719</v>
      </c>
      <c r="D16" s="11">
        <v>759</v>
      </c>
      <c r="E16" s="10">
        <f t="shared" si="0"/>
        <v>106</v>
      </c>
      <c r="F16" s="9">
        <v>614</v>
      </c>
      <c r="G16" s="10">
        <f t="shared" si="1"/>
        <v>24</v>
      </c>
    </row>
    <row r="17" spans="1:7" ht="17.25" customHeight="1">
      <c r="A17" s="5" t="s">
        <v>19</v>
      </c>
      <c r="B17" s="9">
        <v>952</v>
      </c>
      <c r="C17" s="9">
        <v>1248</v>
      </c>
      <c r="D17" s="11">
        <v>1263</v>
      </c>
      <c r="E17" s="10">
        <f t="shared" si="0"/>
        <v>101</v>
      </c>
      <c r="F17" s="9">
        <v>810</v>
      </c>
      <c r="G17" s="10">
        <f t="shared" si="1"/>
        <v>56</v>
      </c>
    </row>
    <row r="18" spans="1:7" ht="17.25" customHeight="1">
      <c r="A18" s="5" t="s">
        <v>2</v>
      </c>
      <c r="B18" s="9">
        <v>2433</v>
      </c>
      <c r="C18" s="9">
        <v>2051</v>
      </c>
      <c r="D18" s="11">
        <v>1109</v>
      </c>
      <c r="E18" s="10">
        <f t="shared" si="0"/>
        <v>54</v>
      </c>
      <c r="F18" s="9">
        <v>2067</v>
      </c>
      <c r="G18" s="10">
        <f t="shared" si="1"/>
        <v>-46</v>
      </c>
    </row>
    <row r="19" spans="1:7" ht="17.25" customHeight="1">
      <c r="A19" s="5" t="s">
        <v>3</v>
      </c>
      <c r="B19" s="9">
        <v>6475</v>
      </c>
      <c r="C19" s="9">
        <v>6937</v>
      </c>
      <c r="D19" s="11">
        <v>6364</v>
      </c>
      <c r="E19" s="10">
        <f t="shared" si="0"/>
        <v>92</v>
      </c>
      <c r="F19" s="9">
        <v>5415</v>
      </c>
      <c r="G19" s="10">
        <f t="shared" si="1"/>
        <v>18</v>
      </c>
    </row>
    <row r="20" spans="1:7" ht="17.25" customHeight="1">
      <c r="A20" s="5" t="s">
        <v>4</v>
      </c>
      <c r="B20" s="9">
        <v>3014</v>
      </c>
      <c r="C20" s="9">
        <v>3259</v>
      </c>
      <c r="D20" s="11">
        <v>3367</v>
      </c>
      <c r="E20" s="10">
        <f t="shared" si="0"/>
        <v>103</v>
      </c>
      <c r="F20" s="9">
        <v>2512</v>
      </c>
      <c r="G20" s="10">
        <f t="shared" si="1"/>
        <v>34</v>
      </c>
    </row>
    <row r="21" spans="1:7" ht="17.25" customHeight="1">
      <c r="A21" s="19" t="s">
        <v>5</v>
      </c>
      <c r="B21" s="17">
        <f>SUM(B22:B28)</f>
        <v>13504</v>
      </c>
      <c r="C21" s="17">
        <f>SUM(C22:C28)</f>
        <v>12854</v>
      </c>
      <c r="D21" s="17">
        <f>SUM(D22:D28)</f>
        <v>12997</v>
      </c>
      <c r="E21" s="14">
        <f t="shared" si="0"/>
        <v>101</v>
      </c>
      <c r="F21" s="17">
        <f>SUM(F22:F28)</f>
        <v>11658</v>
      </c>
      <c r="G21" s="14">
        <f t="shared" si="1"/>
        <v>11</v>
      </c>
    </row>
    <row r="22" spans="1:7" ht="17.25" customHeight="1">
      <c r="A22" s="5" t="s">
        <v>6</v>
      </c>
      <c r="B22" s="9">
        <v>2555</v>
      </c>
      <c r="C22" s="9">
        <v>3082</v>
      </c>
      <c r="D22" s="11">
        <v>3082</v>
      </c>
      <c r="E22" s="10">
        <f t="shared" si="0"/>
        <v>100</v>
      </c>
      <c r="F22" s="9">
        <v>1118</v>
      </c>
      <c r="G22" s="10">
        <f t="shared" si="1"/>
        <v>176</v>
      </c>
    </row>
    <row r="23" spans="1:7" ht="17.25" customHeight="1">
      <c r="A23" s="5" t="s">
        <v>7</v>
      </c>
      <c r="B23" s="9">
        <v>4685</v>
      </c>
      <c r="C23" s="9">
        <v>4159</v>
      </c>
      <c r="D23" s="11">
        <v>4159</v>
      </c>
      <c r="E23" s="10">
        <f t="shared" si="0"/>
        <v>100</v>
      </c>
      <c r="F23" s="9">
        <v>4748</v>
      </c>
      <c r="G23" s="10">
        <f t="shared" si="1"/>
        <v>-12</v>
      </c>
    </row>
    <row r="24" spans="1:7" ht="17.25" customHeight="1">
      <c r="A24" s="5" t="s">
        <v>8</v>
      </c>
      <c r="B24" s="9">
        <v>2262</v>
      </c>
      <c r="C24" s="9">
        <v>2541</v>
      </c>
      <c r="D24" s="11">
        <v>2541</v>
      </c>
      <c r="E24" s="10">
        <f t="shared" si="0"/>
        <v>100</v>
      </c>
      <c r="F24" s="9">
        <v>1933</v>
      </c>
      <c r="G24" s="10">
        <f t="shared" si="1"/>
        <v>31</v>
      </c>
    </row>
    <row r="25" spans="1:7" ht="17.25" customHeight="1">
      <c r="A25" s="5" t="s">
        <v>9</v>
      </c>
      <c r="B25" s="9"/>
      <c r="C25" s="9">
        <v>2301</v>
      </c>
      <c r="D25" s="11">
        <v>2231</v>
      </c>
      <c r="E25" s="10">
        <f t="shared" si="0"/>
        <v>97</v>
      </c>
      <c r="F25" s="9">
        <v>3496</v>
      </c>
      <c r="G25" s="10">
        <f t="shared" si="1"/>
        <v>-36</v>
      </c>
    </row>
    <row r="26" spans="1:7" ht="17.25" customHeight="1">
      <c r="A26" s="6" t="s">
        <v>32</v>
      </c>
      <c r="B26" s="9">
        <v>3578</v>
      </c>
      <c r="C26" s="9">
        <v>123</v>
      </c>
      <c r="D26" s="11">
        <v>123</v>
      </c>
      <c r="E26" s="10">
        <f t="shared" si="0"/>
        <v>100</v>
      </c>
      <c r="F26" s="9"/>
      <c r="G26" s="10">
        <f t="shared" si="1"/>
      </c>
    </row>
    <row r="27" spans="1:7" ht="17.25" customHeight="1">
      <c r="A27" s="6" t="s">
        <v>33</v>
      </c>
      <c r="B27" s="9">
        <v>151</v>
      </c>
      <c r="C27" s="9">
        <v>180</v>
      </c>
      <c r="D27" s="11">
        <v>180</v>
      </c>
      <c r="E27" s="10">
        <f t="shared" si="0"/>
        <v>100</v>
      </c>
      <c r="F27" s="9">
        <v>130</v>
      </c>
      <c r="G27" s="10">
        <f t="shared" si="1"/>
        <v>38</v>
      </c>
    </row>
    <row r="28" spans="1:7" ht="17.25" customHeight="1">
      <c r="A28" s="6" t="s">
        <v>20</v>
      </c>
      <c r="B28" s="9">
        <v>273</v>
      </c>
      <c r="C28" s="9">
        <v>468</v>
      </c>
      <c r="D28" s="11">
        <v>681</v>
      </c>
      <c r="E28" s="10">
        <f t="shared" si="0"/>
        <v>146</v>
      </c>
      <c r="F28" s="9">
        <v>233</v>
      </c>
      <c r="G28" s="10">
        <f t="shared" si="1"/>
        <v>192</v>
      </c>
    </row>
    <row r="29" spans="1:7" ht="17.25" customHeight="1">
      <c r="A29" s="18" t="s">
        <v>30</v>
      </c>
      <c r="B29" s="13">
        <f>SUM(B30:B38)</f>
        <v>60604</v>
      </c>
      <c r="C29" s="13">
        <f>SUM(C30:C38)</f>
        <v>32494</v>
      </c>
      <c r="D29" s="13">
        <f>SUM(D30:D38)</f>
        <v>34045</v>
      </c>
      <c r="E29" s="13">
        <f t="shared" si="0"/>
        <v>105</v>
      </c>
      <c r="F29" s="13">
        <f>SUM(F30:F38)</f>
        <v>55093</v>
      </c>
      <c r="G29" s="14">
        <f>IF(F29&gt;0,ROUND((D29-F29)/F29*100,0),"")</f>
        <v>-38</v>
      </c>
    </row>
    <row r="30" spans="1:7" ht="17.25" customHeight="1">
      <c r="A30" s="5" t="s">
        <v>27</v>
      </c>
      <c r="B30" s="9">
        <v>14</v>
      </c>
      <c r="C30" s="9">
        <v>4</v>
      </c>
      <c r="D30" s="11">
        <v>4</v>
      </c>
      <c r="E30" s="10">
        <f t="shared" si="0"/>
        <v>100</v>
      </c>
      <c r="F30" s="10">
        <v>13</v>
      </c>
      <c r="G30" s="10">
        <f aca="true" t="shared" si="2" ref="G30:G38">IF(F30&gt;0,ROUND((D30-F30)/F30*100,0),"")</f>
        <v>-69</v>
      </c>
    </row>
    <row r="31" spans="1:7" ht="17.25" customHeight="1">
      <c r="A31" s="5" t="s">
        <v>28</v>
      </c>
      <c r="B31" s="9">
        <v>14</v>
      </c>
      <c r="C31" s="9">
        <v>14</v>
      </c>
      <c r="D31" s="11">
        <v>27</v>
      </c>
      <c r="E31" s="10">
        <f t="shared" si="0"/>
        <v>193</v>
      </c>
      <c r="F31" s="10">
        <v>13</v>
      </c>
      <c r="G31" s="10">
        <f t="shared" si="2"/>
        <v>108</v>
      </c>
    </row>
    <row r="32" spans="1:7" ht="17.25" customHeight="1">
      <c r="A32" s="5" t="s">
        <v>22</v>
      </c>
      <c r="B32" s="9">
        <v>58737</v>
      </c>
      <c r="C32" s="9">
        <v>31447</v>
      </c>
      <c r="D32" s="11">
        <v>31725</v>
      </c>
      <c r="E32" s="10">
        <f t="shared" si="0"/>
        <v>101</v>
      </c>
      <c r="F32" s="10">
        <v>53396</v>
      </c>
      <c r="G32" s="10">
        <f t="shared" si="2"/>
        <v>-41</v>
      </c>
    </row>
    <row r="33" spans="1:7" ht="17.25" customHeight="1">
      <c r="A33" s="5" t="s">
        <v>25</v>
      </c>
      <c r="B33" s="9">
        <v>369</v>
      </c>
      <c r="C33" s="9">
        <v>369</v>
      </c>
      <c r="D33" s="11">
        <v>1131</v>
      </c>
      <c r="E33" s="10">
        <f t="shared" si="0"/>
        <v>307</v>
      </c>
      <c r="F33" s="10">
        <v>335</v>
      </c>
      <c r="G33" s="10">
        <f t="shared" si="2"/>
        <v>238</v>
      </c>
    </row>
    <row r="34" spans="1:7" ht="17.25" customHeight="1">
      <c r="A34" s="5" t="s">
        <v>33</v>
      </c>
      <c r="B34" s="9"/>
      <c r="C34" s="9"/>
      <c r="D34" s="11"/>
      <c r="E34" s="10">
        <f t="shared" si="0"/>
      </c>
      <c r="F34" s="10"/>
      <c r="G34" s="10">
        <f t="shared" si="2"/>
      </c>
    </row>
    <row r="35" spans="1:7" ht="17.25" customHeight="1">
      <c r="A35" s="5" t="s">
        <v>23</v>
      </c>
      <c r="B35" s="9">
        <v>989</v>
      </c>
      <c r="C35" s="9">
        <v>372</v>
      </c>
      <c r="D35" s="11">
        <v>502</v>
      </c>
      <c r="E35" s="10">
        <f t="shared" si="0"/>
        <v>135</v>
      </c>
      <c r="F35" s="10">
        <v>899</v>
      </c>
      <c r="G35" s="10">
        <f t="shared" si="2"/>
        <v>-44</v>
      </c>
    </row>
    <row r="36" spans="1:7" ht="17.25" customHeight="1">
      <c r="A36" s="5" t="s">
        <v>24</v>
      </c>
      <c r="B36" s="9">
        <v>286</v>
      </c>
      <c r="C36" s="9">
        <v>103</v>
      </c>
      <c r="D36" s="11">
        <v>470</v>
      </c>
      <c r="E36" s="10">
        <f t="shared" si="0"/>
        <v>456</v>
      </c>
      <c r="F36" s="10">
        <v>260</v>
      </c>
      <c r="G36" s="10">
        <f t="shared" si="2"/>
        <v>81</v>
      </c>
    </row>
    <row r="37" spans="1:7" ht="17.25" customHeight="1">
      <c r="A37" s="5" t="s">
        <v>26</v>
      </c>
      <c r="B37" s="9">
        <v>185</v>
      </c>
      <c r="C37" s="9">
        <v>185</v>
      </c>
      <c r="D37" s="11">
        <v>186</v>
      </c>
      <c r="E37" s="10">
        <f t="shared" si="0"/>
        <v>101</v>
      </c>
      <c r="F37" s="10">
        <v>168</v>
      </c>
      <c r="G37" s="10">
        <f t="shared" si="2"/>
        <v>11</v>
      </c>
    </row>
    <row r="38" spans="1:7" ht="17.25" customHeight="1">
      <c r="A38" s="5" t="s">
        <v>29</v>
      </c>
      <c r="B38" s="9">
        <v>10</v>
      </c>
      <c r="C38" s="9">
        <v>0</v>
      </c>
      <c r="D38" s="11"/>
      <c r="E38" s="10">
        <f t="shared" si="0"/>
      </c>
      <c r="F38" s="10">
        <v>9</v>
      </c>
      <c r="G38" s="10">
        <f t="shared" si="2"/>
        <v>-100</v>
      </c>
    </row>
    <row r="39" spans="1:4" ht="14.25">
      <c r="A39" s="1"/>
      <c r="B39" s="1"/>
      <c r="C39" s="1"/>
      <c r="D39" s="1"/>
    </row>
    <row r="40" spans="1:4" ht="14.25">
      <c r="A40" s="1"/>
      <c r="B40" s="1"/>
      <c r="C40" s="1"/>
      <c r="D40" s="1"/>
    </row>
    <row r="41" spans="1:4" ht="14.25">
      <c r="A41" s="1"/>
      <c r="B41" s="1"/>
      <c r="C41" s="1"/>
      <c r="D41" s="1"/>
    </row>
    <row r="42" spans="1:4" ht="14.25">
      <c r="A42" s="1"/>
      <c r="B42" s="1"/>
      <c r="C42" s="1"/>
      <c r="D42" s="1"/>
    </row>
  </sheetData>
  <sheetProtection/>
  <mergeCells count="2">
    <mergeCell ref="A2:G2"/>
    <mergeCell ref="A3:G3"/>
  </mergeCells>
  <printOptions horizontalCentered="1"/>
  <pageMargins left="0.7480314960629921" right="0.7480314960629921" top="0.984251968503937" bottom="0.984251968503937" header="0.5118110236220472" footer="0.5118110236220472"/>
  <pageSetup firstPageNumber="7" useFirstPageNumber="1" horizontalDpi="600" verticalDpi="600" orientation="portrait" paperSize="9" r:id="rId3"/>
  <headerFooter scaleWithDoc="0" alignWithMargins="0">
    <oddFooter xml:space="preserve">&amp;L  &amp;R </oddFooter>
  </headerFooter>
  <legacyDrawing r:id="rId2"/>
</worksheet>
</file>

<file path=xl/worksheets/sheet20.xml><?xml version="1.0" encoding="utf-8"?>
<worksheet xmlns="http://schemas.openxmlformats.org/spreadsheetml/2006/main" xmlns:r="http://schemas.openxmlformats.org/officeDocument/2006/relationships">
  <dimension ref="A1:C4"/>
  <sheetViews>
    <sheetView zoomScalePageLayoutView="0" workbookViewId="0" topLeftCell="A1">
      <selection activeCell="A4" sqref="A4"/>
    </sheetView>
  </sheetViews>
  <sheetFormatPr defaultColWidth="9.00390625" defaultRowHeight="14.25"/>
  <cols>
    <col min="1" max="1" width="38.375" style="129" customWidth="1"/>
    <col min="2" max="2" width="15.00390625" style="129" customWidth="1"/>
    <col min="3" max="3" width="16.25390625" style="129" customWidth="1"/>
    <col min="4" max="16384" width="9.00390625" style="129" customWidth="1"/>
  </cols>
  <sheetData>
    <row r="1" spans="1:3" ht="30" customHeight="1">
      <c r="A1" s="191" t="s">
        <v>780</v>
      </c>
      <c r="B1" s="192"/>
      <c r="C1" s="192"/>
    </row>
    <row r="2" spans="1:3" ht="21" customHeight="1">
      <c r="A2" s="147"/>
      <c r="B2" s="148"/>
      <c r="C2" s="149" t="s">
        <v>777</v>
      </c>
    </row>
    <row r="3" spans="1:3" ht="31.5" customHeight="1">
      <c r="A3" s="152" t="s">
        <v>779</v>
      </c>
      <c r="B3" s="152" t="s">
        <v>774</v>
      </c>
      <c r="C3" s="152" t="s">
        <v>775</v>
      </c>
    </row>
    <row r="4" spans="1:3" ht="31.5" customHeight="1">
      <c r="A4" s="150" t="s">
        <v>776</v>
      </c>
      <c r="B4" s="151">
        <v>12800</v>
      </c>
      <c r="C4" s="151">
        <v>12800</v>
      </c>
    </row>
  </sheetData>
  <sheetProtection/>
  <mergeCells count="1">
    <mergeCell ref="A1:C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2"/>
  <sheetViews>
    <sheetView zoomScaleSheetLayoutView="100" zoomScalePageLayoutView="0" workbookViewId="0" topLeftCell="A1">
      <selection activeCell="A1" sqref="A1"/>
    </sheetView>
  </sheetViews>
  <sheetFormatPr defaultColWidth="9.00390625" defaultRowHeight="14.25"/>
  <cols>
    <col min="1" max="1" width="28.00390625" style="0" customWidth="1"/>
    <col min="2" max="2" width="8.875" style="0" hidden="1" customWidth="1"/>
    <col min="3" max="3" width="9.625" style="0" customWidth="1"/>
    <col min="4" max="4" width="8.75390625" style="0" customWidth="1"/>
    <col min="5" max="5" width="8.25390625" style="0" customWidth="1"/>
    <col min="6" max="6" width="9.625" style="0" customWidth="1"/>
    <col min="7" max="7" width="8.125" style="0" customWidth="1"/>
  </cols>
  <sheetData>
    <row r="1" ht="14.25">
      <c r="A1" s="61"/>
    </row>
    <row r="2" spans="1:7" ht="21" customHeight="1">
      <c r="A2" s="162" t="s">
        <v>116</v>
      </c>
      <c r="B2" s="162"/>
      <c r="C2" s="162"/>
      <c r="D2" s="162"/>
      <c r="E2" s="162"/>
      <c r="F2" s="162"/>
      <c r="G2" s="162"/>
    </row>
    <row r="3" spans="1:7" ht="14.25">
      <c r="A3" s="164" t="s">
        <v>48</v>
      </c>
      <c r="B3" s="164"/>
      <c r="C3" s="164"/>
      <c r="D3" s="164"/>
      <c r="E3" s="164"/>
      <c r="F3" s="164"/>
      <c r="G3" s="164"/>
    </row>
    <row r="4" spans="1:7" ht="21" customHeight="1">
      <c r="A4" s="21" t="s">
        <v>43</v>
      </c>
      <c r="B4" s="7" t="s">
        <v>160</v>
      </c>
      <c r="C4" s="7" t="s">
        <v>34</v>
      </c>
      <c r="D4" s="7" t="s">
        <v>35</v>
      </c>
      <c r="E4" s="7" t="s">
        <v>37</v>
      </c>
      <c r="F4" s="7" t="s">
        <v>38</v>
      </c>
      <c r="G4" s="7" t="s">
        <v>40</v>
      </c>
    </row>
    <row r="5" spans="1:7" ht="21" customHeight="1">
      <c r="A5" s="23" t="s">
        <v>47</v>
      </c>
      <c r="B5" s="17">
        <f>SUM(B27,B6)</f>
        <v>249059</v>
      </c>
      <c r="C5" s="17">
        <f>SUM(C27,C6)</f>
        <v>291886</v>
      </c>
      <c r="D5" s="17">
        <f>SUM(D27,D6)</f>
        <v>290074</v>
      </c>
      <c r="E5" s="17">
        <f>IF(C5&gt;0,D5/C5*100,"")</f>
        <v>99.37920969145489</v>
      </c>
      <c r="F5" s="17">
        <f>SUM(F27,F6)</f>
        <v>291328</v>
      </c>
      <c r="G5" s="17">
        <f aca="true" t="shared" si="0" ref="G5:G32">IF(F5&gt;0,ROUND((D5-F5)/F5*100,0),"")</f>
        <v>0</v>
      </c>
    </row>
    <row r="6" spans="1:7" ht="21" customHeight="1">
      <c r="A6" s="23" t="s">
        <v>45</v>
      </c>
      <c r="B6" s="17">
        <f>SUM(B7:B26)</f>
        <v>182306</v>
      </c>
      <c r="C6" s="17">
        <f>SUM(C7:C26)</f>
        <v>232162</v>
      </c>
      <c r="D6" s="17">
        <f>SUM(D7:D26)</f>
        <v>232108</v>
      </c>
      <c r="E6" s="17">
        <f aca="true" t="shared" si="1" ref="E6:E32">IF(C6&gt;0,D6/C6*100,"")</f>
        <v>99.97674037956254</v>
      </c>
      <c r="F6" s="17">
        <f>SUM(F7:F26)</f>
        <v>221271</v>
      </c>
      <c r="G6" s="17">
        <f t="shared" si="0"/>
        <v>5</v>
      </c>
    </row>
    <row r="7" spans="1:7" ht="21" customHeight="1">
      <c r="A7" s="22" t="s">
        <v>44</v>
      </c>
      <c r="B7" s="9">
        <v>19782</v>
      </c>
      <c r="C7" s="9">
        <v>22903</v>
      </c>
      <c r="D7" s="9">
        <v>22903</v>
      </c>
      <c r="E7" s="9">
        <f t="shared" si="1"/>
        <v>100</v>
      </c>
      <c r="F7" s="9">
        <v>15210</v>
      </c>
      <c r="G7" s="9">
        <f t="shared" si="0"/>
        <v>51</v>
      </c>
    </row>
    <row r="8" spans="1:7" ht="21" customHeight="1">
      <c r="A8" s="22" t="s">
        <v>49</v>
      </c>
      <c r="B8" s="9"/>
      <c r="C8" s="9"/>
      <c r="D8" s="9"/>
      <c r="E8" s="9">
        <f t="shared" si="1"/>
      </c>
      <c r="F8" s="9">
        <v>4</v>
      </c>
      <c r="G8" s="9">
        <f t="shared" si="0"/>
        <v>-100</v>
      </c>
    </row>
    <row r="9" spans="1:7" ht="21" customHeight="1">
      <c r="A9" s="65" t="s">
        <v>120</v>
      </c>
      <c r="B9" s="9">
        <v>9149</v>
      </c>
      <c r="C9" s="9">
        <v>12616</v>
      </c>
      <c r="D9" s="9">
        <v>12616</v>
      </c>
      <c r="E9" s="9">
        <f t="shared" si="1"/>
        <v>100</v>
      </c>
      <c r="F9" s="9">
        <v>9282</v>
      </c>
      <c r="G9" s="9">
        <f t="shared" si="0"/>
        <v>36</v>
      </c>
    </row>
    <row r="10" spans="1:7" ht="21" customHeight="1">
      <c r="A10" s="65" t="s">
        <v>121</v>
      </c>
      <c r="B10" s="9">
        <v>44423</v>
      </c>
      <c r="C10" s="9">
        <v>45234</v>
      </c>
      <c r="D10" s="9">
        <v>45180</v>
      </c>
      <c r="E10" s="9">
        <f t="shared" si="1"/>
        <v>99.88062077198568</v>
      </c>
      <c r="F10" s="9">
        <v>42892</v>
      </c>
      <c r="G10" s="9">
        <f t="shared" si="0"/>
        <v>5</v>
      </c>
    </row>
    <row r="11" spans="1:7" ht="21" customHeight="1">
      <c r="A11" s="65" t="s">
        <v>122</v>
      </c>
      <c r="B11" s="9">
        <v>346</v>
      </c>
      <c r="C11" s="9">
        <v>2713</v>
      </c>
      <c r="D11" s="9">
        <v>2713</v>
      </c>
      <c r="E11" s="9">
        <f t="shared" si="1"/>
        <v>100</v>
      </c>
      <c r="F11" s="9">
        <v>2703</v>
      </c>
      <c r="G11" s="9">
        <f t="shared" si="0"/>
        <v>0</v>
      </c>
    </row>
    <row r="12" spans="1:7" ht="21" customHeight="1">
      <c r="A12" s="65" t="s">
        <v>123</v>
      </c>
      <c r="B12" s="9">
        <v>2425</v>
      </c>
      <c r="C12" s="9">
        <v>2887</v>
      </c>
      <c r="D12" s="9">
        <v>2887</v>
      </c>
      <c r="E12" s="9">
        <f t="shared" si="1"/>
        <v>100</v>
      </c>
      <c r="F12" s="9">
        <v>1976</v>
      </c>
      <c r="G12" s="9">
        <f t="shared" si="0"/>
        <v>46</v>
      </c>
    </row>
    <row r="13" spans="1:7" ht="21" customHeight="1">
      <c r="A13" s="65" t="s">
        <v>124</v>
      </c>
      <c r="B13" s="9">
        <v>28675</v>
      </c>
      <c r="C13" s="9">
        <v>33397</v>
      </c>
      <c r="D13" s="9">
        <v>33397</v>
      </c>
      <c r="E13" s="9">
        <f t="shared" si="1"/>
        <v>100</v>
      </c>
      <c r="F13" s="9">
        <v>32636</v>
      </c>
      <c r="G13" s="9">
        <f t="shared" si="0"/>
        <v>2</v>
      </c>
    </row>
    <row r="14" spans="1:7" ht="21" customHeight="1">
      <c r="A14" s="65" t="s">
        <v>125</v>
      </c>
      <c r="B14" s="9">
        <v>30499</v>
      </c>
      <c r="C14" s="9">
        <v>35802</v>
      </c>
      <c r="D14" s="9">
        <v>35802</v>
      </c>
      <c r="E14" s="9">
        <f t="shared" si="1"/>
        <v>100</v>
      </c>
      <c r="F14" s="9">
        <v>34188</v>
      </c>
      <c r="G14" s="9">
        <f t="shared" si="0"/>
        <v>5</v>
      </c>
    </row>
    <row r="15" spans="1:7" ht="21" customHeight="1">
      <c r="A15" s="65" t="s">
        <v>126</v>
      </c>
      <c r="B15" s="9">
        <v>748</v>
      </c>
      <c r="C15" s="9">
        <v>3025</v>
      </c>
      <c r="D15" s="9">
        <v>3025</v>
      </c>
      <c r="E15" s="9">
        <f t="shared" si="1"/>
        <v>100</v>
      </c>
      <c r="F15" s="9">
        <v>1492</v>
      </c>
      <c r="G15" s="9">
        <f t="shared" si="0"/>
        <v>103</v>
      </c>
    </row>
    <row r="16" spans="1:7" ht="21" customHeight="1">
      <c r="A16" s="65" t="s">
        <v>127</v>
      </c>
      <c r="B16" s="9">
        <v>5825</v>
      </c>
      <c r="C16" s="9">
        <v>13397</v>
      </c>
      <c r="D16" s="9">
        <v>13397</v>
      </c>
      <c r="E16" s="9">
        <f t="shared" si="1"/>
        <v>100</v>
      </c>
      <c r="F16" s="9">
        <v>13031</v>
      </c>
      <c r="G16" s="9">
        <f t="shared" si="0"/>
        <v>3</v>
      </c>
    </row>
    <row r="17" spans="1:7" ht="21" customHeight="1">
      <c r="A17" s="65" t="s">
        <v>128</v>
      </c>
      <c r="B17" s="9">
        <v>24891</v>
      </c>
      <c r="C17" s="9">
        <v>40160</v>
      </c>
      <c r="D17" s="9">
        <v>40160</v>
      </c>
      <c r="E17" s="9">
        <f t="shared" si="1"/>
        <v>100</v>
      </c>
      <c r="F17" s="9">
        <v>38477</v>
      </c>
      <c r="G17" s="9">
        <f t="shared" si="0"/>
        <v>4</v>
      </c>
    </row>
    <row r="18" spans="1:7" ht="21" customHeight="1">
      <c r="A18" s="65" t="s">
        <v>129</v>
      </c>
      <c r="B18" s="9">
        <v>1438</v>
      </c>
      <c r="C18" s="9">
        <v>5546</v>
      </c>
      <c r="D18" s="9">
        <v>5546</v>
      </c>
      <c r="E18" s="9">
        <f t="shared" si="1"/>
        <v>100</v>
      </c>
      <c r="F18" s="9">
        <v>8528</v>
      </c>
      <c r="G18" s="9">
        <f t="shared" si="0"/>
        <v>-35</v>
      </c>
    </row>
    <row r="19" spans="1:7" ht="21" customHeight="1">
      <c r="A19" s="65" t="s">
        <v>130</v>
      </c>
      <c r="B19" s="9">
        <v>2463</v>
      </c>
      <c r="C19" s="9">
        <v>2625</v>
      </c>
      <c r="D19" s="9">
        <v>2625</v>
      </c>
      <c r="E19" s="9">
        <f t="shared" si="1"/>
        <v>100</v>
      </c>
      <c r="F19" s="9">
        <v>7893</v>
      </c>
      <c r="G19" s="9">
        <f t="shared" si="0"/>
        <v>-67</v>
      </c>
    </row>
    <row r="20" spans="1:7" ht="21" customHeight="1">
      <c r="A20" s="65" t="s">
        <v>131</v>
      </c>
      <c r="B20" s="9">
        <v>539</v>
      </c>
      <c r="C20" s="9">
        <v>1035</v>
      </c>
      <c r="D20" s="9">
        <v>1035</v>
      </c>
      <c r="E20" s="9">
        <f t="shared" si="1"/>
        <v>100</v>
      </c>
      <c r="F20" s="9">
        <v>1254</v>
      </c>
      <c r="G20" s="9">
        <f t="shared" si="0"/>
        <v>-17</v>
      </c>
    </row>
    <row r="21" spans="1:7" ht="21" customHeight="1">
      <c r="A21" s="65" t="s">
        <v>132</v>
      </c>
      <c r="B21" s="9"/>
      <c r="C21" s="9"/>
      <c r="D21" s="9"/>
      <c r="E21" s="9">
        <f t="shared" si="1"/>
      </c>
      <c r="F21" s="9">
        <v>398</v>
      </c>
      <c r="G21" s="9">
        <f t="shared" si="0"/>
        <v>-100</v>
      </c>
    </row>
    <row r="22" spans="1:7" ht="21" customHeight="1">
      <c r="A22" s="65" t="s">
        <v>133</v>
      </c>
      <c r="B22" s="9">
        <v>334</v>
      </c>
      <c r="C22" s="9">
        <v>1250</v>
      </c>
      <c r="D22" s="9">
        <v>1250</v>
      </c>
      <c r="E22" s="9">
        <f t="shared" si="1"/>
        <v>100</v>
      </c>
      <c r="F22" s="9">
        <v>1048</v>
      </c>
      <c r="G22" s="9">
        <f t="shared" si="0"/>
        <v>19</v>
      </c>
    </row>
    <row r="23" spans="1:7" ht="21" customHeight="1">
      <c r="A23" s="65" t="s">
        <v>134</v>
      </c>
      <c r="B23" s="9">
        <v>8466</v>
      </c>
      <c r="C23" s="9">
        <v>7540</v>
      </c>
      <c r="D23" s="9">
        <v>7540</v>
      </c>
      <c r="E23" s="9">
        <f t="shared" si="1"/>
        <v>100</v>
      </c>
      <c r="F23" s="9">
        <v>8408</v>
      </c>
      <c r="G23" s="9">
        <f t="shared" si="0"/>
        <v>-10</v>
      </c>
    </row>
    <row r="24" spans="1:7" ht="21" customHeight="1">
      <c r="A24" s="65" t="s">
        <v>135</v>
      </c>
      <c r="B24" s="9">
        <v>238</v>
      </c>
      <c r="C24" s="9">
        <v>1140</v>
      </c>
      <c r="D24" s="9">
        <v>1140</v>
      </c>
      <c r="E24" s="9">
        <f t="shared" si="1"/>
        <v>100</v>
      </c>
      <c r="F24" s="9">
        <v>1380</v>
      </c>
      <c r="G24" s="9">
        <f t="shared" si="0"/>
        <v>-17</v>
      </c>
    </row>
    <row r="25" spans="1:7" ht="21" customHeight="1">
      <c r="A25" s="22" t="s">
        <v>406</v>
      </c>
      <c r="B25" s="9">
        <v>2065</v>
      </c>
      <c r="C25" s="9">
        <v>173</v>
      </c>
      <c r="D25" s="9">
        <v>173</v>
      </c>
      <c r="E25" s="9">
        <f t="shared" si="1"/>
        <v>100</v>
      </c>
      <c r="F25" s="9">
        <v>205</v>
      </c>
      <c r="G25" s="9">
        <f>IF(F25&gt;0,ROUND((D25-F25)/F25*100,0),"")</f>
        <v>-16</v>
      </c>
    </row>
    <row r="26" spans="1:7" ht="21" customHeight="1">
      <c r="A26" s="22" t="s">
        <v>407</v>
      </c>
      <c r="B26" s="9"/>
      <c r="C26" s="9">
        <v>719</v>
      </c>
      <c r="D26" s="9">
        <v>719</v>
      </c>
      <c r="E26" s="9">
        <f t="shared" si="1"/>
        <v>100</v>
      </c>
      <c r="F26" s="9">
        <v>266</v>
      </c>
      <c r="G26" s="9">
        <f t="shared" si="0"/>
        <v>170</v>
      </c>
    </row>
    <row r="27" spans="1:7" ht="21" customHeight="1">
      <c r="A27" s="23" t="s">
        <v>46</v>
      </c>
      <c r="B27" s="17">
        <f>SUM(B28:B32)</f>
        <v>66753</v>
      </c>
      <c r="C27" s="17">
        <f>SUM(C28:C32)</f>
        <v>59724</v>
      </c>
      <c r="D27" s="17">
        <f>SUM(D28:D32)</f>
        <v>57966</v>
      </c>
      <c r="E27" s="17">
        <f t="shared" si="1"/>
        <v>97.05645971468756</v>
      </c>
      <c r="F27" s="17">
        <f>SUM(F28:F32)</f>
        <v>70057</v>
      </c>
      <c r="G27" s="17">
        <f t="shared" si="0"/>
        <v>-17</v>
      </c>
    </row>
    <row r="28" spans="1:7" ht="21" customHeight="1">
      <c r="A28" s="46" t="s">
        <v>139</v>
      </c>
      <c r="B28" s="9"/>
      <c r="C28" s="9">
        <v>12</v>
      </c>
      <c r="D28" s="9">
        <v>12</v>
      </c>
      <c r="E28" s="9">
        <f t="shared" si="1"/>
        <v>100</v>
      </c>
      <c r="F28" s="9">
        <v>8</v>
      </c>
      <c r="G28" s="9">
        <f t="shared" si="0"/>
        <v>50</v>
      </c>
    </row>
    <row r="29" spans="1:7" ht="21" customHeight="1">
      <c r="A29" s="46" t="s">
        <v>140</v>
      </c>
      <c r="B29" s="9">
        <v>66617</v>
      </c>
      <c r="C29" s="9">
        <v>58579</v>
      </c>
      <c r="D29" s="9">
        <v>56869</v>
      </c>
      <c r="E29" s="9">
        <f t="shared" si="1"/>
        <v>97.08086515645539</v>
      </c>
      <c r="F29" s="9">
        <v>69137</v>
      </c>
      <c r="G29" s="9">
        <f t="shared" si="0"/>
        <v>-18</v>
      </c>
    </row>
    <row r="30" spans="1:7" ht="21" customHeight="1">
      <c r="A30" s="46" t="s">
        <v>141</v>
      </c>
      <c r="B30" s="9">
        <v>49</v>
      </c>
      <c r="C30" s="9">
        <v>52</v>
      </c>
      <c r="D30" s="9">
        <v>4</v>
      </c>
      <c r="E30" s="9">
        <f t="shared" si="1"/>
        <v>7.6923076923076925</v>
      </c>
      <c r="F30" s="9">
        <v>19</v>
      </c>
      <c r="G30" s="9">
        <f t="shared" si="0"/>
        <v>-79</v>
      </c>
    </row>
    <row r="31" spans="1:7" ht="21" customHeight="1">
      <c r="A31" s="46" t="s">
        <v>142</v>
      </c>
      <c r="B31" s="9">
        <v>87</v>
      </c>
      <c r="C31" s="9">
        <v>1037</v>
      </c>
      <c r="D31" s="9">
        <v>1037</v>
      </c>
      <c r="E31" s="9">
        <f t="shared" si="1"/>
        <v>100</v>
      </c>
      <c r="F31" s="9">
        <v>893</v>
      </c>
      <c r="G31" s="9">
        <f t="shared" si="0"/>
        <v>16</v>
      </c>
    </row>
    <row r="32" spans="1:7" ht="21" customHeight="1">
      <c r="A32" s="22" t="s">
        <v>143</v>
      </c>
      <c r="B32" s="9"/>
      <c r="C32" s="9">
        <v>44</v>
      </c>
      <c r="D32" s="9">
        <v>44</v>
      </c>
      <c r="E32" s="9">
        <f t="shared" si="1"/>
        <v>100</v>
      </c>
      <c r="F32" s="9"/>
      <c r="G32" s="9">
        <f t="shared" si="0"/>
      </c>
    </row>
  </sheetData>
  <sheetProtection/>
  <mergeCells count="2">
    <mergeCell ref="A3:G3"/>
    <mergeCell ref="A2:G2"/>
  </mergeCells>
  <printOptions horizontalCentered="1"/>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42"/>
  <sheetViews>
    <sheetView zoomScaleSheetLayoutView="100" zoomScalePageLayoutView="0" workbookViewId="0" topLeftCell="A1">
      <selection activeCell="A1" sqref="A1"/>
    </sheetView>
  </sheetViews>
  <sheetFormatPr defaultColWidth="9.00390625" defaultRowHeight="14.25"/>
  <cols>
    <col min="1" max="1" width="39.875" style="0" customWidth="1"/>
    <col min="2" max="2" width="8.125" style="0" hidden="1" customWidth="1"/>
    <col min="3" max="3" width="7.125" style="0" customWidth="1"/>
    <col min="4" max="5" width="8.125" style="0" customWidth="1"/>
    <col min="6" max="6" width="8.625" style="0" customWidth="1"/>
    <col min="7" max="7" width="8.125" style="0" customWidth="1"/>
  </cols>
  <sheetData>
    <row r="1" ht="14.25">
      <c r="A1" s="61"/>
    </row>
    <row r="2" spans="1:7" ht="23.25" customHeight="1">
      <c r="A2" s="162" t="s">
        <v>118</v>
      </c>
      <c r="B2" s="162"/>
      <c r="C2" s="162"/>
      <c r="D2" s="162"/>
      <c r="E2" s="162"/>
      <c r="F2" s="162"/>
      <c r="G2" s="162"/>
    </row>
    <row r="3" spans="1:7" ht="17.25" customHeight="1">
      <c r="A3" s="163" t="s">
        <v>0</v>
      </c>
      <c r="B3" s="163"/>
      <c r="C3" s="163"/>
      <c r="D3" s="163"/>
      <c r="E3" s="163"/>
      <c r="F3" s="163"/>
      <c r="G3" s="163"/>
    </row>
    <row r="4" spans="1:7" ht="25.5" customHeight="1">
      <c r="A4" s="4" t="s">
        <v>10</v>
      </c>
      <c r="B4" s="3" t="s">
        <v>160</v>
      </c>
      <c r="C4" s="3" t="s">
        <v>34</v>
      </c>
      <c r="D4" s="3" t="s">
        <v>36</v>
      </c>
      <c r="E4" s="7" t="s">
        <v>37</v>
      </c>
      <c r="F4" s="7" t="s">
        <v>39</v>
      </c>
      <c r="G4" s="7" t="s">
        <v>41</v>
      </c>
    </row>
    <row r="5" spans="1:7" ht="17.25" customHeight="1">
      <c r="A5" s="12" t="s">
        <v>31</v>
      </c>
      <c r="B5" s="13">
        <f>B6+B29</f>
        <v>93636</v>
      </c>
      <c r="C5" s="13">
        <f>C6+C29</f>
        <v>63940</v>
      </c>
      <c r="D5" s="13">
        <f>D6+D29</f>
        <v>66276</v>
      </c>
      <c r="E5" s="13">
        <f>IF(C5&gt;0,ROUND(D5/C5*100,0),"")</f>
        <v>104</v>
      </c>
      <c r="F5" s="13">
        <f>F6+F29</f>
        <v>81631</v>
      </c>
      <c r="G5" s="14">
        <f>IF(F5&gt;0,ROUND((D5-F5)/F5*100,0),"")</f>
        <v>-19</v>
      </c>
    </row>
    <row r="6" spans="1:7" ht="17.25" customHeight="1">
      <c r="A6" s="15" t="s">
        <v>21</v>
      </c>
      <c r="B6" s="13">
        <f>B7+B21</f>
        <v>33652</v>
      </c>
      <c r="C6" s="13">
        <f>C7+C21</f>
        <v>31446</v>
      </c>
      <c r="D6" s="13">
        <f>D7+D21</f>
        <v>32231</v>
      </c>
      <c r="E6" s="13">
        <f aca="true" t="shared" si="0" ref="E6:E38">IF(C6&gt;0,ROUND(D6/C6*100,0),"")</f>
        <v>102</v>
      </c>
      <c r="F6" s="13">
        <f>F7+F21</f>
        <v>26538</v>
      </c>
      <c r="G6" s="14">
        <f>IF(F6&gt;0,ROUND((D6-F6)/F6*100,0),"")</f>
        <v>21</v>
      </c>
    </row>
    <row r="7" spans="1:7" ht="17.25" customHeight="1">
      <c r="A7" s="16" t="s">
        <v>1</v>
      </c>
      <c r="B7" s="17">
        <f>SUM(B8:B20)</f>
        <v>20178</v>
      </c>
      <c r="C7" s="17">
        <f>SUM(C8:C20)</f>
        <v>18773</v>
      </c>
      <c r="D7" s="17">
        <f>SUM(D8:D20)</f>
        <v>19558</v>
      </c>
      <c r="E7" s="17">
        <f t="shared" si="0"/>
        <v>104</v>
      </c>
      <c r="F7" s="17">
        <f>SUM(F8:F20)</f>
        <v>15034</v>
      </c>
      <c r="G7" s="14">
        <f>IF(F7&gt;0,ROUND((D7-F7)/F7*100,0),"")</f>
        <v>30</v>
      </c>
    </row>
    <row r="8" spans="1:7" ht="17.25" customHeight="1">
      <c r="A8" s="5" t="s">
        <v>11</v>
      </c>
      <c r="B8" s="9">
        <v>5017</v>
      </c>
      <c r="C8" s="9">
        <v>1864</v>
      </c>
      <c r="D8" s="11">
        <v>1876</v>
      </c>
      <c r="E8" s="10">
        <f t="shared" si="0"/>
        <v>101</v>
      </c>
      <c r="F8" s="66">
        <v>987</v>
      </c>
      <c r="G8" s="10">
        <f>IF(F8&gt;0,ROUND((D8-F8)/F8*100,0),"")</f>
        <v>90</v>
      </c>
    </row>
    <row r="9" spans="1:7" ht="17.25" customHeight="1">
      <c r="A9" s="5" t="s">
        <v>12</v>
      </c>
      <c r="B9" s="9">
        <v>2219</v>
      </c>
      <c r="C9" s="9">
        <v>2306</v>
      </c>
      <c r="D9" s="11">
        <v>2724</v>
      </c>
      <c r="E9" s="10">
        <f t="shared" si="0"/>
        <v>118</v>
      </c>
      <c r="F9" s="66">
        <v>3262</v>
      </c>
      <c r="G9" s="10">
        <f aca="true" t="shared" si="1" ref="G9:G28">IF(F9&gt;0,ROUND((D9-F9)/F9*100,0),"")</f>
        <v>-16</v>
      </c>
    </row>
    <row r="10" spans="1:7" ht="17.25" customHeight="1">
      <c r="A10" s="5" t="s">
        <v>13</v>
      </c>
      <c r="B10" s="9">
        <v>1380</v>
      </c>
      <c r="C10" s="9">
        <v>2523</v>
      </c>
      <c r="D10" s="11">
        <v>2878</v>
      </c>
      <c r="E10" s="10">
        <f t="shared" si="0"/>
        <v>114</v>
      </c>
      <c r="F10" s="9">
        <v>1150</v>
      </c>
      <c r="G10" s="10">
        <f t="shared" si="1"/>
        <v>150</v>
      </c>
    </row>
    <row r="11" spans="1:7" ht="17.25" customHeight="1">
      <c r="A11" s="5" t="s">
        <v>14</v>
      </c>
      <c r="B11" s="9">
        <v>148</v>
      </c>
      <c r="C11" s="9">
        <v>202</v>
      </c>
      <c r="D11" s="11">
        <v>202</v>
      </c>
      <c r="E11" s="10">
        <f t="shared" si="0"/>
        <v>100</v>
      </c>
      <c r="F11" s="9">
        <v>123</v>
      </c>
      <c r="G11" s="10">
        <f t="shared" si="1"/>
        <v>64</v>
      </c>
    </row>
    <row r="12" spans="1:7" ht="17.25" customHeight="1">
      <c r="A12" s="5" t="s">
        <v>42</v>
      </c>
      <c r="B12" s="9"/>
      <c r="C12" s="9"/>
      <c r="D12" s="11"/>
      <c r="E12" s="10">
        <f t="shared" si="0"/>
      </c>
      <c r="F12" s="9"/>
      <c r="G12" s="10">
        <f t="shared" si="1"/>
      </c>
    </row>
    <row r="13" spans="1:7" ht="17.25" customHeight="1">
      <c r="A13" s="5" t="s">
        <v>15</v>
      </c>
      <c r="B13" s="9">
        <v>682</v>
      </c>
      <c r="C13" s="9">
        <v>614</v>
      </c>
      <c r="D13" s="11">
        <v>614</v>
      </c>
      <c r="E13" s="10">
        <f t="shared" si="0"/>
        <v>100</v>
      </c>
      <c r="F13" s="9">
        <v>568</v>
      </c>
      <c r="G13" s="10">
        <f t="shared" si="1"/>
        <v>8</v>
      </c>
    </row>
    <row r="14" spans="1:7" ht="17.25" customHeight="1">
      <c r="A14" s="5" t="s">
        <v>16</v>
      </c>
      <c r="B14" s="9">
        <v>175</v>
      </c>
      <c r="C14" s="9">
        <v>268</v>
      </c>
      <c r="D14" s="11">
        <v>268</v>
      </c>
      <c r="E14" s="10">
        <f t="shared" si="0"/>
        <v>100</v>
      </c>
      <c r="F14" s="9">
        <v>146</v>
      </c>
      <c r="G14" s="10">
        <f t="shared" si="1"/>
        <v>84</v>
      </c>
    </row>
    <row r="15" spans="1:7" ht="17.25" customHeight="1">
      <c r="A15" s="5" t="s">
        <v>17</v>
      </c>
      <c r="B15" s="9">
        <v>331</v>
      </c>
      <c r="C15" s="9">
        <v>155</v>
      </c>
      <c r="D15" s="11">
        <v>155</v>
      </c>
      <c r="E15" s="10">
        <f t="shared" si="0"/>
        <v>100</v>
      </c>
      <c r="F15" s="9">
        <v>276</v>
      </c>
      <c r="G15" s="10">
        <f t="shared" si="1"/>
        <v>-44</v>
      </c>
    </row>
    <row r="16" spans="1:7" ht="17.25" customHeight="1">
      <c r="A16" s="5" t="s">
        <v>18</v>
      </c>
      <c r="B16" s="9">
        <v>506</v>
      </c>
      <c r="C16" s="9">
        <v>500</v>
      </c>
      <c r="D16" s="11">
        <v>500</v>
      </c>
      <c r="E16" s="10">
        <f t="shared" si="0"/>
        <v>100</v>
      </c>
      <c r="F16" s="9">
        <v>422</v>
      </c>
      <c r="G16" s="10">
        <f t="shared" si="1"/>
        <v>18</v>
      </c>
    </row>
    <row r="17" spans="1:7" ht="17.25" customHeight="1">
      <c r="A17" s="5" t="s">
        <v>19</v>
      </c>
      <c r="B17" s="9">
        <v>539</v>
      </c>
      <c r="C17" s="9">
        <v>835</v>
      </c>
      <c r="D17" s="11">
        <v>835</v>
      </c>
      <c r="E17" s="10">
        <f t="shared" si="0"/>
        <v>100</v>
      </c>
      <c r="F17" s="9">
        <v>449</v>
      </c>
      <c r="G17" s="10">
        <f t="shared" si="1"/>
        <v>86</v>
      </c>
    </row>
    <row r="18" spans="1:7" ht="17.25" customHeight="1">
      <c r="A18" s="5" t="s">
        <v>2</v>
      </c>
      <c r="B18" s="9">
        <v>581</v>
      </c>
      <c r="C18" s="9">
        <v>199</v>
      </c>
      <c r="D18" s="11">
        <v>199</v>
      </c>
      <c r="E18" s="10">
        <f t="shared" si="0"/>
        <v>100</v>
      </c>
      <c r="F18" s="9">
        <v>484</v>
      </c>
      <c r="G18" s="10">
        <f t="shared" si="1"/>
        <v>-59</v>
      </c>
    </row>
    <row r="19" spans="1:7" ht="17.25" customHeight="1">
      <c r="A19" s="5" t="s">
        <v>3</v>
      </c>
      <c r="B19" s="9">
        <v>5599</v>
      </c>
      <c r="C19" s="9">
        <v>6061</v>
      </c>
      <c r="D19" s="11">
        <v>6061</v>
      </c>
      <c r="E19" s="10">
        <f t="shared" si="0"/>
        <v>100</v>
      </c>
      <c r="F19" s="9">
        <v>4666</v>
      </c>
      <c r="G19" s="10">
        <f t="shared" si="1"/>
        <v>30</v>
      </c>
    </row>
    <row r="20" spans="1:7" ht="17.25" customHeight="1">
      <c r="A20" s="5" t="s">
        <v>4</v>
      </c>
      <c r="B20" s="9">
        <v>3001</v>
      </c>
      <c r="C20" s="9">
        <v>3246</v>
      </c>
      <c r="D20" s="11">
        <v>3246</v>
      </c>
      <c r="E20" s="10">
        <f t="shared" si="0"/>
        <v>100</v>
      </c>
      <c r="F20" s="9">
        <v>2501</v>
      </c>
      <c r="G20" s="10">
        <f t="shared" si="1"/>
        <v>30</v>
      </c>
    </row>
    <row r="21" spans="1:7" ht="17.25" customHeight="1">
      <c r="A21" s="19" t="s">
        <v>5</v>
      </c>
      <c r="B21" s="17">
        <f>SUM(B22:B28)</f>
        <v>13474</v>
      </c>
      <c r="C21" s="17">
        <f>SUM(C22:C28)</f>
        <v>12673</v>
      </c>
      <c r="D21" s="17">
        <f>SUM(D22:D28)</f>
        <v>12673</v>
      </c>
      <c r="E21" s="14">
        <f t="shared" si="0"/>
        <v>100</v>
      </c>
      <c r="F21" s="17">
        <f>SUM(F22:F28)</f>
        <v>11504</v>
      </c>
      <c r="G21" s="14">
        <f t="shared" si="1"/>
        <v>10</v>
      </c>
    </row>
    <row r="22" spans="1:7" ht="17.25" customHeight="1">
      <c r="A22" s="5" t="s">
        <v>6</v>
      </c>
      <c r="B22" s="9">
        <v>2706</v>
      </c>
      <c r="C22" s="9">
        <v>3082</v>
      </c>
      <c r="D22" s="11">
        <v>3082</v>
      </c>
      <c r="E22" s="10">
        <f t="shared" si="0"/>
        <v>100</v>
      </c>
      <c r="F22" s="9">
        <v>1118</v>
      </c>
      <c r="G22" s="10">
        <f t="shared" si="1"/>
        <v>176</v>
      </c>
    </row>
    <row r="23" spans="1:7" ht="17.25" customHeight="1">
      <c r="A23" s="5" t="s">
        <v>7</v>
      </c>
      <c r="B23" s="9">
        <v>4685</v>
      </c>
      <c r="C23" s="9">
        <v>4159</v>
      </c>
      <c r="D23" s="11">
        <v>4159</v>
      </c>
      <c r="E23" s="10">
        <f t="shared" si="0"/>
        <v>100</v>
      </c>
      <c r="F23" s="9">
        <v>4748</v>
      </c>
      <c r="G23" s="10">
        <f t="shared" si="1"/>
        <v>-12</v>
      </c>
    </row>
    <row r="24" spans="1:7" ht="17.25" customHeight="1">
      <c r="A24" s="5" t="s">
        <v>8</v>
      </c>
      <c r="B24" s="9">
        <v>2262</v>
      </c>
      <c r="C24" s="9">
        <v>2541</v>
      </c>
      <c r="D24" s="11">
        <v>2541</v>
      </c>
      <c r="E24" s="10">
        <f t="shared" si="0"/>
        <v>100</v>
      </c>
      <c r="F24" s="9">
        <v>1933</v>
      </c>
      <c r="G24" s="10">
        <f t="shared" si="1"/>
        <v>31</v>
      </c>
    </row>
    <row r="25" spans="1:7" ht="17.25" customHeight="1">
      <c r="A25" s="5" t="s">
        <v>9</v>
      </c>
      <c r="B25" s="9">
        <v>3403</v>
      </c>
      <c r="C25" s="9">
        <v>2126</v>
      </c>
      <c r="D25" s="11">
        <v>2126</v>
      </c>
      <c r="E25" s="10">
        <f t="shared" si="0"/>
        <v>100</v>
      </c>
      <c r="F25" s="9">
        <v>3347</v>
      </c>
      <c r="G25" s="10">
        <f t="shared" si="1"/>
        <v>-36</v>
      </c>
    </row>
    <row r="26" spans="1:7" ht="17.25" customHeight="1">
      <c r="A26" s="6" t="s">
        <v>32</v>
      </c>
      <c r="B26" s="9"/>
      <c r="C26" s="9">
        <v>123</v>
      </c>
      <c r="D26" s="11">
        <v>123</v>
      </c>
      <c r="E26" s="10">
        <f t="shared" si="0"/>
        <v>100</v>
      </c>
      <c r="F26" s="9"/>
      <c r="G26" s="10">
        <f t="shared" si="1"/>
      </c>
    </row>
    <row r="27" spans="1:7" ht="17.25" customHeight="1">
      <c r="A27" s="6" t="s">
        <v>33</v>
      </c>
      <c r="B27" s="9">
        <v>151</v>
      </c>
      <c r="C27" s="9">
        <v>180</v>
      </c>
      <c r="D27" s="11">
        <v>180</v>
      </c>
      <c r="E27" s="10">
        <f t="shared" si="0"/>
        <v>100</v>
      </c>
      <c r="F27" s="9">
        <v>130</v>
      </c>
      <c r="G27" s="10">
        <f t="shared" si="1"/>
        <v>38</v>
      </c>
    </row>
    <row r="28" spans="1:7" ht="17.25" customHeight="1">
      <c r="A28" s="6" t="s">
        <v>20</v>
      </c>
      <c r="B28" s="9">
        <v>267</v>
      </c>
      <c r="C28" s="9">
        <v>462</v>
      </c>
      <c r="D28" s="11">
        <v>462</v>
      </c>
      <c r="E28" s="10">
        <f t="shared" si="0"/>
        <v>100</v>
      </c>
      <c r="F28" s="9">
        <v>228</v>
      </c>
      <c r="G28" s="10">
        <f t="shared" si="1"/>
        <v>103</v>
      </c>
    </row>
    <row r="29" spans="1:7" ht="17.25" customHeight="1">
      <c r="A29" s="18" t="s">
        <v>30</v>
      </c>
      <c r="B29" s="13">
        <f>SUM(B30:B38)</f>
        <v>59984</v>
      </c>
      <c r="C29" s="13">
        <f>SUM(C30:C38)</f>
        <v>32494</v>
      </c>
      <c r="D29" s="13">
        <f>SUM(D30:D38)</f>
        <v>34045</v>
      </c>
      <c r="E29" s="13">
        <f t="shared" si="0"/>
        <v>105</v>
      </c>
      <c r="F29" s="13">
        <f>SUM(F30:F38)</f>
        <v>55093</v>
      </c>
      <c r="G29" s="14">
        <f>IF(F29&gt;0,ROUND((D29-F29)/F29*100,0),"")</f>
        <v>-38</v>
      </c>
    </row>
    <row r="30" spans="1:7" ht="17.25" customHeight="1">
      <c r="A30" s="5" t="s">
        <v>27</v>
      </c>
      <c r="B30" s="9">
        <v>14</v>
      </c>
      <c r="C30" s="9">
        <v>4</v>
      </c>
      <c r="D30" s="11">
        <v>4</v>
      </c>
      <c r="E30" s="10">
        <f t="shared" si="0"/>
        <v>100</v>
      </c>
      <c r="F30" s="10">
        <v>13</v>
      </c>
      <c r="G30" s="10">
        <f aca="true" t="shared" si="2" ref="G30:G38">IF(F30&gt;0,ROUND((D30-F30)/F30*100,0),"")</f>
        <v>-69</v>
      </c>
    </row>
    <row r="31" spans="1:7" ht="17.25" customHeight="1">
      <c r="A31" s="5" t="s">
        <v>28</v>
      </c>
      <c r="B31" s="9">
        <v>14</v>
      </c>
      <c r="C31" s="9">
        <v>14</v>
      </c>
      <c r="D31" s="11">
        <v>27</v>
      </c>
      <c r="E31" s="10">
        <f t="shared" si="0"/>
        <v>193</v>
      </c>
      <c r="F31" s="10">
        <v>13</v>
      </c>
      <c r="G31" s="10">
        <f t="shared" si="2"/>
        <v>108</v>
      </c>
    </row>
    <row r="32" spans="1:7" ht="17.25" customHeight="1">
      <c r="A32" s="5" t="s">
        <v>22</v>
      </c>
      <c r="B32" s="9">
        <v>58737</v>
      </c>
      <c r="C32" s="9">
        <v>31447</v>
      </c>
      <c r="D32" s="11">
        <v>31725</v>
      </c>
      <c r="E32" s="10">
        <f t="shared" si="0"/>
        <v>101</v>
      </c>
      <c r="F32" s="10">
        <v>53396</v>
      </c>
      <c r="G32" s="10">
        <f t="shared" si="2"/>
        <v>-41</v>
      </c>
    </row>
    <row r="33" spans="1:7" ht="17.25" customHeight="1">
      <c r="A33" s="5" t="s">
        <v>25</v>
      </c>
      <c r="B33" s="9">
        <v>369</v>
      </c>
      <c r="C33" s="9">
        <v>369</v>
      </c>
      <c r="D33" s="11">
        <v>1131</v>
      </c>
      <c r="E33" s="10">
        <f t="shared" si="0"/>
        <v>307</v>
      </c>
      <c r="F33" s="10">
        <v>335</v>
      </c>
      <c r="G33" s="10">
        <f t="shared" si="2"/>
        <v>238</v>
      </c>
    </row>
    <row r="34" spans="1:7" ht="17.25" customHeight="1">
      <c r="A34" s="5" t="s">
        <v>33</v>
      </c>
      <c r="B34" s="9"/>
      <c r="C34" s="9"/>
      <c r="D34" s="11"/>
      <c r="E34" s="10">
        <f t="shared" si="0"/>
      </c>
      <c r="F34" s="10"/>
      <c r="G34" s="10">
        <f t="shared" si="2"/>
      </c>
    </row>
    <row r="35" spans="1:7" ht="17.25" customHeight="1">
      <c r="A35" s="5" t="s">
        <v>23</v>
      </c>
      <c r="B35" s="9">
        <v>286</v>
      </c>
      <c r="C35" s="9">
        <v>372</v>
      </c>
      <c r="D35" s="11">
        <v>502</v>
      </c>
      <c r="E35" s="10">
        <f t="shared" si="0"/>
        <v>135</v>
      </c>
      <c r="F35" s="10">
        <v>899</v>
      </c>
      <c r="G35" s="10">
        <f t="shared" si="2"/>
        <v>-44</v>
      </c>
    </row>
    <row r="36" spans="1:7" ht="17.25" customHeight="1">
      <c r="A36" s="5" t="s">
        <v>24</v>
      </c>
      <c r="B36" s="9">
        <v>369</v>
      </c>
      <c r="C36" s="9">
        <v>103</v>
      </c>
      <c r="D36" s="11">
        <v>470</v>
      </c>
      <c r="E36" s="10">
        <f t="shared" si="0"/>
        <v>456</v>
      </c>
      <c r="F36" s="10">
        <v>260</v>
      </c>
      <c r="G36" s="10">
        <f t="shared" si="2"/>
        <v>81</v>
      </c>
    </row>
    <row r="37" spans="1:7" ht="17.25" customHeight="1">
      <c r="A37" s="5" t="s">
        <v>26</v>
      </c>
      <c r="B37" s="9">
        <v>185</v>
      </c>
      <c r="C37" s="9">
        <v>185</v>
      </c>
      <c r="D37" s="11">
        <v>186</v>
      </c>
      <c r="E37" s="10">
        <f t="shared" si="0"/>
        <v>101</v>
      </c>
      <c r="F37" s="10">
        <v>168</v>
      </c>
      <c r="G37" s="10">
        <f t="shared" si="2"/>
        <v>11</v>
      </c>
    </row>
    <row r="38" spans="1:7" ht="17.25" customHeight="1">
      <c r="A38" s="5" t="s">
        <v>29</v>
      </c>
      <c r="B38" s="9">
        <v>10</v>
      </c>
      <c r="C38" s="9"/>
      <c r="D38" s="11"/>
      <c r="E38" s="10">
        <f t="shared" si="0"/>
      </c>
      <c r="F38" s="10">
        <v>9</v>
      </c>
      <c r="G38" s="10">
        <f t="shared" si="2"/>
        <v>-100</v>
      </c>
    </row>
    <row r="39" spans="1:4" ht="14.25">
      <c r="A39" s="1"/>
      <c r="B39" s="1"/>
      <c r="C39" s="1"/>
      <c r="D39" s="1"/>
    </row>
    <row r="40" spans="1:4" ht="14.25">
      <c r="A40" s="1"/>
      <c r="B40" s="1"/>
      <c r="C40" s="1"/>
      <c r="D40" s="1"/>
    </row>
    <row r="41" spans="1:4" ht="14.25">
      <c r="A41" s="1"/>
      <c r="B41" s="1"/>
      <c r="C41" s="1"/>
      <c r="D41" s="1"/>
    </row>
    <row r="42" spans="1:4" ht="14.25">
      <c r="A42" s="1"/>
      <c r="B42" s="1"/>
      <c r="C42" s="1"/>
      <c r="D42" s="1"/>
    </row>
  </sheetData>
  <sheetProtection/>
  <mergeCells count="2">
    <mergeCell ref="A2:G2"/>
    <mergeCell ref="A3:G3"/>
  </mergeCells>
  <printOptions horizontalCentered="1"/>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32"/>
  <sheetViews>
    <sheetView zoomScaleSheetLayoutView="100" zoomScalePageLayoutView="0" workbookViewId="0" topLeftCell="A1">
      <selection activeCell="A1" sqref="A1"/>
    </sheetView>
  </sheetViews>
  <sheetFormatPr defaultColWidth="9.00390625" defaultRowHeight="14.25"/>
  <cols>
    <col min="1" max="1" width="29.875" style="0" customWidth="1"/>
    <col min="2" max="2" width="8.75390625" style="0" hidden="1" customWidth="1"/>
    <col min="3" max="3" width="8.875" style="0" customWidth="1"/>
    <col min="5" max="5" width="9.625" style="0" customWidth="1"/>
    <col min="6" max="6" width="8.375" style="0" customWidth="1"/>
    <col min="7" max="7" width="8.125" style="0" customWidth="1"/>
  </cols>
  <sheetData>
    <row r="1" spans="1:7" ht="14.25">
      <c r="A1" s="61"/>
      <c r="B1" s="43"/>
      <c r="C1" s="43"/>
      <c r="D1" s="43"/>
      <c r="E1" s="43"/>
      <c r="F1" s="43"/>
      <c r="G1" s="43"/>
    </row>
    <row r="2" spans="1:7" ht="27.75" customHeight="1">
      <c r="A2" s="162" t="s">
        <v>117</v>
      </c>
      <c r="B2" s="162"/>
      <c r="C2" s="162"/>
      <c r="D2" s="162"/>
      <c r="E2" s="162"/>
      <c r="F2" s="162"/>
      <c r="G2" s="162"/>
    </row>
    <row r="3" spans="1:7" ht="14.25">
      <c r="A3" s="164" t="s">
        <v>48</v>
      </c>
      <c r="B3" s="164"/>
      <c r="C3" s="164"/>
      <c r="D3" s="164"/>
      <c r="E3" s="164"/>
      <c r="F3" s="164"/>
      <c r="G3" s="164"/>
    </row>
    <row r="4" spans="1:7" ht="21" customHeight="1">
      <c r="A4" s="21" t="s">
        <v>43</v>
      </c>
      <c r="B4" s="7" t="s">
        <v>160</v>
      </c>
      <c r="C4" s="7" t="s">
        <v>34</v>
      </c>
      <c r="D4" s="7" t="s">
        <v>35</v>
      </c>
      <c r="E4" s="7" t="s">
        <v>37</v>
      </c>
      <c r="F4" s="7" t="s">
        <v>38</v>
      </c>
      <c r="G4" s="7" t="s">
        <v>40</v>
      </c>
    </row>
    <row r="5" spans="1:7" ht="19.5" customHeight="1">
      <c r="A5" s="23" t="s">
        <v>47</v>
      </c>
      <c r="B5" s="17">
        <f>SUM(B27,B6)</f>
        <v>231559</v>
      </c>
      <c r="C5" s="17">
        <f>SUM(C27,C6)</f>
        <v>258462</v>
      </c>
      <c r="D5" s="17">
        <f>SUM(D27,D6)</f>
        <v>256650</v>
      </c>
      <c r="E5" s="17">
        <f>IF(C5&gt;0,ROUND(D5/C5*100,2),"")</f>
        <v>99.3</v>
      </c>
      <c r="F5" s="17">
        <f>SUM(F27,F6)</f>
        <v>264668</v>
      </c>
      <c r="G5" s="17">
        <f>IF(F5&gt;0,(D5-F5)/F5*100,"")</f>
        <v>-3.0294557710036725</v>
      </c>
    </row>
    <row r="6" spans="1:7" ht="19.5" customHeight="1">
      <c r="A6" s="23" t="s">
        <v>45</v>
      </c>
      <c r="B6" s="17">
        <f>SUM(B7:B26)</f>
        <v>164806</v>
      </c>
      <c r="C6" s="17">
        <f>SUM(C7:C26)</f>
        <v>211055</v>
      </c>
      <c r="D6" s="17">
        <f>SUM(D7:D26)</f>
        <v>211001</v>
      </c>
      <c r="E6" s="17">
        <f aca="true" t="shared" si="0" ref="E6:E32">IF(C6&gt;0,ROUND(D6/C6*100,2),"")</f>
        <v>99.97</v>
      </c>
      <c r="F6" s="17">
        <f>SUM(F7:F26)</f>
        <v>205894</v>
      </c>
      <c r="G6" s="17">
        <f aca="true" t="shared" si="1" ref="G6:G32">IF(F6&gt;0,(D6-F6)/F6*100,"")</f>
        <v>2.480402537227894</v>
      </c>
    </row>
    <row r="7" spans="1:7" ht="19.5" customHeight="1">
      <c r="A7" s="22" t="s">
        <v>44</v>
      </c>
      <c r="B7" s="9">
        <v>14285</v>
      </c>
      <c r="C7" s="9">
        <v>13438</v>
      </c>
      <c r="D7" s="9">
        <v>13438</v>
      </c>
      <c r="E7" s="9">
        <f t="shared" si="0"/>
        <v>100</v>
      </c>
      <c r="F7" s="9">
        <v>11544</v>
      </c>
      <c r="G7" s="9">
        <f t="shared" si="1"/>
        <v>16.406791406791406</v>
      </c>
    </row>
    <row r="8" spans="1:7" ht="19.5" customHeight="1">
      <c r="A8" s="22" t="s">
        <v>49</v>
      </c>
      <c r="B8" s="9"/>
      <c r="C8" s="9"/>
      <c r="D8" s="9"/>
      <c r="E8" s="9">
        <f t="shared" si="0"/>
      </c>
      <c r="F8" s="9">
        <v>4</v>
      </c>
      <c r="G8" s="9">
        <f t="shared" si="1"/>
        <v>-100</v>
      </c>
    </row>
    <row r="9" spans="1:7" ht="19.5" customHeight="1">
      <c r="A9" s="65" t="s">
        <v>120</v>
      </c>
      <c r="B9" s="9">
        <v>8845</v>
      </c>
      <c r="C9" s="9">
        <v>12340</v>
      </c>
      <c r="D9" s="9">
        <v>12340</v>
      </c>
      <c r="E9" s="9">
        <f t="shared" si="0"/>
        <v>100</v>
      </c>
      <c r="F9" s="9">
        <v>9036</v>
      </c>
      <c r="G9" s="9">
        <f t="shared" si="1"/>
        <v>36.564851704293936</v>
      </c>
    </row>
    <row r="10" spans="1:7" ht="19.5" customHeight="1">
      <c r="A10" s="65" t="s">
        <v>121</v>
      </c>
      <c r="B10" s="9">
        <v>44423</v>
      </c>
      <c r="C10" s="9">
        <v>45234</v>
      </c>
      <c r="D10" s="9">
        <v>45180</v>
      </c>
      <c r="E10" s="9">
        <f t="shared" si="0"/>
        <v>99.88</v>
      </c>
      <c r="F10" s="9">
        <v>42892</v>
      </c>
      <c r="G10" s="9">
        <f t="shared" si="1"/>
        <v>5.334328079828406</v>
      </c>
    </row>
    <row r="11" spans="1:7" ht="19.5" customHeight="1">
      <c r="A11" s="65" t="s">
        <v>122</v>
      </c>
      <c r="B11" s="9">
        <v>346</v>
      </c>
      <c r="C11" s="9">
        <v>2713</v>
      </c>
      <c r="D11" s="9">
        <v>2713</v>
      </c>
      <c r="E11" s="9">
        <f t="shared" si="0"/>
        <v>100</v>
      </c>
      <c r="F11" s="9">
        <v>2703</v>
      </c>
      <c r="G11" s="9">
        <f t="shared" si="1"/>
        <v>0.3699593044765076</v>
      </c>
    </row>
    <row r="12" spans="1:7" ht="19.5" customHeight="1">
      <c r="A12" s="65" t="s">
        <v>123</v>
      </c>
      <c r="B12" s="9">
        <v>2019</v>
      </c>
      <c r="C12" s="9">
        <v>2631</v>
      </c>
      <c r="D12" s="9">
        <v>2631</v>
      </c>
      <c r="E12" s="9">
        <f t="shared" si="0"/>
        <v>100</v>
      </c>
      <c r="F12" s="9">
        <v>1763</v>
      </c>
      <c r="G12" s="9">
        <f t="shared" si="1"/>
        <v>49.23425978445831</v>
      </c>
    </row>
    <row r="13" spans="1:7" ht="19.5" customHeight="1">
      <c r="A13" s="65" t="s">
        <v>124</v>
      </c>
      <c r="B13" s="9">
        <v>26665</v>
      </c>
      <c r="C13" s="9">
        <v>31863</v>
      </c>
      <c r="D13" s="9">
        <v>31863</v>
      </c>
      <c r="E13" s="9">
        <f t="shared" si="0"/>
        <v>100</v>
      </c>
      <c r="F13" s="9">
        <v>31024</v>
      </c>
      <c r="G13" s="9">
        <f t="shared" si="1"/>
        <v>2.7043579164517793</v>
      </c>
    </row>
    <row r="14" spans="1:7" ht="19.5" customHeight="1">
      <c r="A14" s="65" t="s">
        <v>125</v>
      </c>
      <c r="B14" s="9">
        <v>29149</v>
      </c>
      <c r="C14" s="9">
        <v>34153</v>
      </c>
      <c r="D14" s="9">
        <v>34153</v>
      </c>
      <c r="E14" s="9">
        <f t="shared" si="0"/>
        <v>100</v>
      </c>
      <c r="F14" s="9">
        <v>32579</v>
      </c>
      <c r="G14" s="9">
        <f t="shared" si="1"/>
        <v>4.831333067313301</v>
      </c>
    </row>
    <row r="15" spans="1:7" ht="19.5" customHeight="1">
      <c r="A15" s="65" t="s">
        <v>126</v>
      </c>
      <c r="B15" s="9">
        <v>748</v>
      </c>
      <c r="C15" s="9">
        <v>3010</v>
      </c>
      <c r="D15" s="9">
        <v>3010</v>
      </c>
      <c r="E15" s="9">
        <f t="shared" si="0"/>
        <v>100</v>
      </c>
      <c r="F15" s="9">
        <v>1492</v>
      </c>
      <c r="G15" s="9">
        <f t="shared" si="1"/>
        <v>101.7426273458445</v>
      </c>
    </row>
    <row r="16" spans="1:7" ht="19.5" customHeight="1">
      <c r="A16" s="65" t="s">
        <v>127</v>
      </c>
      <c r="B16" s="9">
        <v>3046</v>
      </c>
      <c r="C16" s="9">
        <v>10286</v>
      </c>
      <c r="D16" s="9">
        <v>10286</v>
      </c>
      <c r="E16" s="9">
        <f t="shared" si="0"/>
        <v>100</v>
      </c>
      <c r="F16" s="9">
        <v>10802</v>
      </c>
      <c r="G16" s="9">
        <f t="shared" si="1"/>
        <v>-4.776893167931864</v>
      </c>
    </row>
    <row r="17" spans="1:7" ht="19.5" customHeight="1">
      <c r="A17" s="65" t="s">
        <v>128</v>
      </c>
      <c r="B17" s="9">
        <v>20169</v>
      </c>
      <c r="C17" s="9">
        <v>35646</v>
      </c>
      <c r="D17" s="9">
        <v>35646</v>
      </c>
      <c r="E17" s="9">
        <f t="shared" si="0"/>
        <v>100</v>
      </c>
      <c r="F17" s="9">
        <v>32926</v>
      </c>
      <c r="G17" s="9">
        <f t="shared" si="1"/>
        <v>8.260948794265929</v>
      </c>
    </row>
    <row r="18" spans="1:7" ht="19.5" customHeight="1">
      <c r="A18" s="65" t="s">
        <v>129</v>
      </c>
      <c r="B18" s="9">
        <v>1418</v>
      </c>
      <c r="C18" s="9">
        <v>5546</v>
      </c>
      <c r="D18" s="9">
        <v>5546</v>
      </c>
      <c r="E18" s="9">
        <f t="shared" si="0"/>
        <v>100</v>
      </c>
      <c r="F18" s="9">
        <v>8528</v>
      </c>
      <c r="G18" s="9">
        <f t="shared" si="1"/>
        <v>-34.967166979362105</v>
      </c>
    </row>
    <row r="19" spans="1:7" ht="19.5" customHeight="1">
      <c r="A19" s="65" t="s">
        <v>130</v>
      </c>
      <c r="B19" s="9">
        <v>2463</v>
      </c>
      <c r="C19" s="9">
        <v>2625</v>
      </c>
      <c r="D19" s="9">
        <v>2625</v>
      </c>
      <c r="E19" s="9">
        <f t="shared" si="0"/>
        <v>100</v>
      </c>
      <c r="F19" s="9">
        <v>7893</v>
      </c>
      <c r="G19" s="9">
        <f t="shared" si="1"/>
        <v>-66.74268339034587</v>
      </c>
    </row>
    <row r="20" spans="1:7" ht="19.5" customHeight="1">
      <c r="A20" s="65" t="s">
        <v>131</v>
      </c>
      <c r="B20" s="9">
        <v>539</v>
      </c>
      <c r="C20" s="9">
        <v>1035</v>
      </c>
      <c r="D20" s="9">
        <v>1035</v>
      </c>
      <c r="E20" s="9">
        <f t="shared" si="0"/>
        <v>100</v>
      </c>
      <c r="F20" s="9">
        <v>1254</v>
      </c>
      <c r="G20" s="9">
        <f t="shared" si="1"/>
        <v>-17.464114832535884</v>
      </c>
    </row>
    <row r="21" spans="1:7" ht="19.5" customHeight="1">
      <c r="A21" s="65" t="s">
        <v>132</v>
      </c>
      <c r="B21" s="9"/>
      <c r="C21" s="9"/>
      <c r="D21" s="9"/>
      <c r="E21" s="9">
        <f t="shared" si="0"/>
      </c>
      <c r="F21" s="9">
        <v>398</v>
      </c>
      <c r="G21" s="9">
        <f t="shared" si="1"/>
        <v>-100</v>
      </c>
    </row>
    <row r="22" spans="1:7" ht="19.5" customHeight="1">
      <c r="A22" s="65" t="s">
        <v>133</v>
      </c>
      <c r="B22" s="9">
        <v>334</v>
      </c>
      <c r="C22" s="9">
        <v>1250</v>
      </c>
      <c r="D22" s="9">
        <v>1250</v>
      </c>
      <c r="E22" s="9">
        <f t="shared" si="0"/>
        <v>100</v>
      </c>
      <c r="F22" s="9">
        <v>1048</v>
      </c>
      <c r="G22" s="9">
        <f t="shared" si="1"/>
        <v>19.27480916030534</v>
      </c>
    </row>
    <row r="23" spans="1:7" ht="19.5" customHeight="1">
      <c r="A23" s="65" t="s">
        <v>134</v>
      </c>
      <c r="B23" s="9">
        <v>8054</v>
      </c>
      <c r="C23" s="9">
        <v>7253</v>
      </c>
      <c r="D23" s="9">
        <v>7253</v>
      </c>
      <c r="E23" s="9">
        <f t="shared" si="0"/>
        <v>100</v>
      </c>
      <c r="F23" s="9">
        <v>8157</v>
      </c>
      <c r="G23" s="9">
        <f t="shared" si="1"/>
        <v>-11.082505823219321</v>
      </c>
    </row>
    <row r="24" spans="1:7" ht="19.5" customHeight="1">
      <c r="A24" s="65" t="s">
        <v>135</v>
      </c>
      <c r="B24" s="9">
        <v>238</v>
      </c>
      <c r="C24" s="9">
        <v>1140</v>
      </c>
      <c r="D24" s="9">
        <v>1140</v>
      </c>
      <c r="E24" s="9">
        <f t="shared" si="0"/>
        <v>100</v>
      </c>
      <c r="F24" s="9">
        <v>1380</v>
      </c>
      <c r="G24" s="9">
        <f t="shared" si="1"/>
        <v>-17.391304347826086</v>
      </c>
    </row>
    <row r="25" spans="1:7" ht="19.5" customHeight="1">
      <c r="A25" s="22" t="s">
        <v>406</v>
      </c>
      <c r="B25" s="9"/>
      <c r="C25" s="9">
        <v>173</v>
      </c>
      <c r="D25" s="9">
        <v>173</v>
      </c>
      <c r="E25" s="9">
        <f t="shared" si="0"/>
        <v>100</v>
      </c>
      <c r="F25" s="9">
        <v>205</v>
      </c>
      <c r="G25" s="9">
        <f t="shared" si="1"/>
        <v>-15.609756097560975</v>
      </c>
    </row>
    <row r="26" spans="1:7" ht="19.5" customHeight="1">
      <c r="A26" s="22" t="s">
        <v>407</v>
      </c>
      <c r="B26" s="9">
        <v>2065</v>
      </c>
      <c r="C26" s="9">
        <v>719</v>
      </c>
      <c r="D26" s="9">
        <v>719</v>
      </c>
      <c r="E26" s="9">
        <f t="shared" si="0"/>
        <v>100</v>
      </c>
      <c r="F26" s="9">
        <v>266</v>
      </c>
      <c r="G26" s="9">
        <f t="shared" si="1"/>
        <v>170.30075187969925</v>
      </c>
    </row>
    <row r="27" spans="1:7" ht="19.5" customHeight="1">
      <c r="A27" s="44" t="s">
        <v>46</v>
      </c>
      <c r="B27" s="45">
        <f>SUM(B28:B32)</f>
        <v>66753</v>
      </c>
      <c r="C27" s="45">
        <f>SUM(C28:C32)</f>
        <v>47407</v>
      </c>
      <c r="D27" s="45">
        <f>SUM(D28:D32)</f>
        <v>45649</v>
      </c>
      <c r="E27" s="45">
        <f t="shared" si="0"/>
        <v>96.29</v>
      </c>
      <c r="F27" s="45">
        <f>SUM(F28:F32)</f>
        <v>58774</v>
      </c>
      <c r="G27" s="45">
        <f t="shared" si="1"/>
        <v>-22.331302957089868</v>
      </c>
    </row>
    <row r="28" spans="1:7" ht="19.5" customHeight="1">
      <c r="A28" s="46" t="s">
        <v>139</v>
      </c>
      <c r="B28" s="9"/>
      <c r="C28" s="9">
        <v>12</v>
      </c>
      <c r="D28" s="9">
        <v>12</v>
      </c>
      <c r="E28" s="9">
        <f t="shared" si="0"/>
        <v>100</v>
      </c>
      <c r="F28" s="9">
        <v>8</v>
      </c>
      <c r="G28" s="9">
        <f t="shared" si="1"/>
        <v>50</v>
      </c>
    </row>
    <row r="29" spans="1:7" ht="19.5" customHeight="1">
      <c r="A29" s="46" t="s">
        <v>140</v>
      </c>
      <c r="B29" s="9">
        <v>66617</v>
      </c>
      <c r="C29" s="9">
        <v>46262</v>
      </c>
      <c r="D29" s="9">
        <v>44552</v>
      </c>
      <c r="E29" s="9">
        <f t="shared" si="0"/>
        <v>96.3</v>
      </c>
      <c r="F29" s="9">
        <v>58021</v>
      </c>
      <c r="G29" s="9">
        <f t="shared" si="1"/>
        <v>-23.214008720980335</v>
      </c>
    </row>
    <row r="30" spans="1:7" ht="19.5" customHeight="1">
      <c r="A30" s="46" t="s">
        <v>141</v>
      </c>
      <c r="B30" s="9">
        <v>49</v>
      </c>
      <c r="C30" s="9">
        <v>52</v>
      </c>
      <c r="D30" s="9">
        <v>4</v>
      </c>
      <c r="E30" s="9">
        <f t="shared" si="0"/>
        <v>7.69</v>
      </c>
      <c r="F30" s="9">
        <v>19</v>
      </c>
      <c r="G30" s="9">
        <f t="shared" si="1"/>
        <v>-78.94736842105263</v>
      </c>
    </row>
    <row r="31" spans="1:7" ht="19.5" customHeight="1">
      <c r="A31" s="46" t="s">
        <v>142</v>
      </c>
      <c r="B31" s="9">
        <v>87</v>
      </c>
      <c r="C31" s="9">
        <v>1037</v>
      </c>
      <c r="D31" s="9">
        <v>1037</v>
      </c>
      <c r="E31" s="9">
        <f t="shared" si="0"/>
        <v>100</v>
      </c>
      <c r="F31" s="9">
        <v>726</v>
      </c>
      <c r="G31" s="9">
        <f t="shared" si="1"/>
        <v>42.837465564738295</v>
      </c>
    </row>
    <row r="32" spans="1:7" ht="19.5" customHeight="1">
      <c r="A32" s="22" t="s">
        <v>143</v>
      </c>
      <c r="B32" s="9"/>
      <c r="C32" s="9">
        <v>44</v>
      </c>
      <c r="D32" s="9">
        <v>44</v>
      </c>
      <c r="E32" s="9">
        <f t="shared" si="0"/>
        <v>100</v>
      </c>
      <c r="F32" s="9"/>
      <c r="G32" s="2">
        <f t="shared" si="1"/>
      </c>
    </row>
  </sheetData>
  <sheetProtection/>
  <mergeCells count="2">
    <mergeCell ref="A2:G2"/>
    <mergeCell ref="A3:G3"/>
  </mergeCells>
  <printOptions horizontalCentered="1"/>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00390625" defaultRowHeight="14.25"/>
  <cols>
    <col min="1" max="1" width="21.50390625" style="92" customWidth="1"/>
    <col min="2" max="9" width="7.50390625" style="0" customWidth="1"/>
  </cols>
  <sheetData>
    <row r="1" ht="14.25">
      <c r="A1" s="61"/>
    </row>
    <row r="2" spans="1:9" s="90" customFormat="1" ht="51" customHeight="1">
      <c r="A2" s="165" t="s">
        <v>183</v>
      </c>
      <c r="B2" s="165"/>
      <c r="C2" s="165"/>
      <c r="D2" s="165"/>
      <c r="E2" s="165"/>
      <c r="F2" s="165"/>
      <c r="G2" s="165"/>
      <c r="H2" s="165"/>
      <c r="I2" s="165"/>
    </row>
    <row r="3" spans="1:9" ht="21" customHeight="1">
      <c r="A3" s="93"/>
      <c r="B3" s="94"/>
      <c r="C3" s="95"/>
      <c r="D3" s="95"/>
      <c r="E3" s="94"/>
      <c r="F3" s="95"/>
      <c r="G3" s="95"/>
      <c r="H3" s="166" t="s">
        <v>173</v>
      </c>
      <c r="I3" s="167"/>
    </row>
    <row r="4" spans="1:9" s="91" customFormat="1" ht="39" customHeight="1">
      <c r="A4" s="168" t="s">
        <v>163</v>
      </c>
      <c r="B4" s="168" t="s">
        <v>164</v>
      </c>
      <c r="C4" s="168"/>
      <c r="D4" s="168"/>
      <c r="E4" s="168" t="s">
        <v>165</v>
      </c>
      <c r="F4" s="168"/>
      <c r="G4" s="168"/>
      <c r="H4" s="168" t="s">
        <v>166</v>
      </c>
      <c r="I4" s="168" t="s">
        <v>167</v>
      </c>
    </row>
    <row r="5" spans="1:9" s="91" customFormat="1" ht="39" customHeight="1">
      <c r="A5" s="168"/>
      <c r="B5" s="96" t="s">
        <v>168</v>
      </c>
      <c r="C5" s="24" t="s">
        <v>169</v>
      </c>
      <c r="D5" s="24" t="s">
        <v>170</v>
      </c>
      <c r="E5" s="96" t="s">
        <v>168</v>
      </c>
      <c r="F5" s="24" t="s">
        <v>169</v>
      </c>
      <c r="G5" s="24" t="s">
        <v>170</v>
      </c>
      <c r="H5" s="168"/>
      <c r="I5" s="168"/>
    </row>
    <row r="6" spans="1:9" ht="39" customHeight="1">
      <c r="A6" s="111" t="s">
        <v>171</v>
      </c>
      <c r="B6" s="112">
        <f>SUM(B7:B8)</f>
        <v>37344</v>
      </c>
      <c r="C6" s="112">
        <f>SUM(C7:C8)</f>
        <v>37126</v>
      </c>
      <c r="D6" s="113">
        <f>C6/B6*100</f>
        <v>99.4162382176521</v>
      </c>
      <c r="E6" s="112">
        <f>SUM(E7:E8)</f>
        <v>32465</v>
      </c>
      <c r="F6" s="112">
        <f>SUM(F7:F8)</f>
        <v>33156</v>
      </c>
      <c r="G6" s="113">
        <f>F6/E6*100</f>
        <v>102.12844601878948</v>
      </c>
      <c r="H6" s="112">
        <f>SUM(H7:H8)</f>
        <v>3970</v>
      </c>
      <c r="I6" s="112">
        <f>SUM(I7:I8)</f>
        <v>31540</v>
      </c>
    </row>
    <row r="7" spans="1:9" ht="39" customHeight="1">
      <c r="A7" s="99" t="s">
        <v>751</v>
      </c>
      <c r="B7" s="97">
        <v>10485</v>
      </c>
      <c r="C7" s="97">
        <v>10039</v>
      </c>
      <c r="D7" s="114">
        <f>C7/B7*100</f>
        <v>95.74630424415832</v>
      </c>
      <c r="E7" s="97">
        <v>7205</v>
      </c>
      <c r="F7" s="98">
        <v>7263</v>
      </c>
      <c r="G7" s="114">
        <f>F7/E7*100</f>
        <v>100.80499653018737</v>
      </c>
      <c r="H7" s="98">
        <f>C7-F7</f>
        <v>2776</v>
      </c>
      <c r="I7" s="98">
        <v>13106</v>
      </c>
    </row>
    <row r="8" spans="1:9" ht="39" customHeight="1">
      <c r="A8" s="99" t="s">
        <v>172</v>
      </c>
      <c r="B8" s="97">
        <v>26859</v>
      </c>
      <c r="C8" s="97">
        <v>27087</v>
      </c>
      <c r="D8" s="114">
        <f>C8/B8*100</f>
        <v>100.8488774712387</v>
      </c>
      <c r="E8" s="97">
        <v>25260</v>
      </c>
      <c r="F8" s="98">
        <v>25893</v>
      </c>
      <c r="G8" s="114">
        <f>F8/E8*100</f>
        <v>102.5059382422803</v>
      </c>
      <c r="H8" s="98">
        <f>C8-F8</f>
        <v>1194</v>
      </c>
      <c r="I8" s="98">
        <v>18434</v>
      </c>
    </row>
  </sheetData>
  <sheetProtection/>
  <mergeCells count="7">
    <mergeCell ref="A2:I2"/>
    <mergeCell ref="H3:I3"/>
    <mergeCell ref="A4:A5"/>
    <mergeCell ref="B4:D4"/>
    <mergeCell ref="E4:G4"/>
    <mergeCell ref="H4:H5"/>
    <mergeCell ref="I4:I5"/>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scaleWithDoc="0" alignWithMargins="0">
    <oddFooter xml:space="preserve">&amp;R </oddFooter>
  </headerFooter>
</worksheet>
</file>

<file path=xl/worksheets/sheet7.xml><?xml version="1.0" encoding="utf-8"?>
<worksheet xmlns="http://schemas.openxmlformats.org/spreadsheetml/2006/main" xmlns:r="http://schemas.openxmlformats.org/officeDocument/2006/relationships">
  <dimension ref="A1:F31"/>
  <sheetViews>
    <sheetView zoomScalePageLayoutView="0" workbookViewId="0" topLeftCell="A1">
      <selection activeCell="I16" sqref="I16"/>
    </sheetView>
  </sheetViews>
  <sheetFormatPr defaultColWidth="9.00390625" defaultRowHeight="14.25"/>
  <cols>
    <col min="1" max="1" width="38.75390625" style="0" customWidth="1"/>
    <col min="2" max="2" width="12.50390625" style="0" customWidth="1"/>
    <col min="3" max="3" width="8.00390625" style="0" hidden="1" customWidth="1"/>
    <col min="4" max="4" width="6.50390625" style="0" hidden="1" customWidth="1"/>
    <col min="5" max="5" width="12.125" style="0" customWidth="1"/>
    <col min="6" max="6" width="9.50390625" style="0" customWidth="1"/>
  </cols>
  <sheetData>
    <row r="1" ht="14.25">
      <c r="A1" s="61"/>
    </row>
    <row r="2" spans="1:6" ht="21.75" customHeight="1">
      <c r="A2" s="162" t="s">
        <v>782</v>
      </c>
      <c r="B2" s="162"/>
      <c r="C2" s="162"/>
      <c r="D2" s="162"/>
      <c r="E2" s="162"/>
      <c r="F2" s="162"/>
    </row>
    <row r="3" spans="1:6" ht="17.25" customHeight="1">
      <c r="A3" s="163" t="s">
        <v>0</v>
      </c>
      <c r="B3" s="163"/>
      <c r="C3" s="163"/>
      <c r="D3" s="163"/>
      <c r="E3" s="163"/>
      <c r="F3" s="163"/>
    </row>
    <row r="4" spans="1:6" ht="30" customHeight="1">
      <c r="A4" s="4" t="s">
        <v>10</v>
      </c>
      <c r="B4" s="3" t="s">
        <v>34</v>
      </c>
      <c r="C4" s="3" t="s">
        <v>50</v>
      </c>
      <c r="D4" s="7" t="s">
        <v>41</v>
      </c>
      <c r="E4" s="24" t="s">
        <v>39</v>
      </c>
      <c r="F4" s="7" t="s">
        <v>41</v>
      </c>
    </row>
    <row r="5" spans="1:6" ht="23.25" customHeight="1">
      <c r="A5" s="15" t="s">
        <v>21</v>
      </c>
      <c r="B5" s="13">
        <f>B6+B20</f>
        <v>52325</v>
      </c>
      <c r="C5" s="13">
        <f>C6+C20</f>
        <v>0</v>
      </c>
      <c r="D5" s="13">
        <f>IF(C5&gt;0,ROUND((B5-C5)/C5*100,0),"")</f>
      </c>
      <c r="E5" s="13">
        <f>E6+E20</f>
        <v>45480</v>
      </c>
      <c r="F5" s="14">
        <f>IF(E5&gt;0,ROUND((B5-E5)/E5*100,0),"")</f>
        <v>15</v>
      </c>
    </row>
    <row r="6" spans="1:6" ht="23.25" customHeight="1">
      <c r="A6" s="16" t="s">
        <v>1</v>
      </c>
      <c r="B6" s="17">
        <f>SUM(B7:B19)</f>
        <v>37310</v>
      </c>
      <c r="C6" s="17">
        <f>SUM(C7:C19)</f>
        <v>0</v>
      </c>
      <c r="D6" s="17">
        <f>IF(C6&gt;0,ROUND((B6-C6)/C6*100,0),"")</f>
      </c>
      <c r="E6" s="17">
        <f>SUM(E7:E19)</f>
        <v>32483</v>
      </c>
      <c r="F6" s="14">
        <f>IF(E6&gt;0,ROUND((B6-E6)/E6*100,0),"")</f>
        <v>15</v>
      </c>
    </row>
    <row r="7" spans="1:6" ht="23.25" customHeight="1">
      <c r="A7" s="5" t="s">
        <v>11</v>
      </c>
      <c r="B7" s="9">
        <v>15039</v>
      </c>
      <c r="C7" s="11"/>
      <c r="D7" s="10"/>
      <c r="E7" s="9">
        <v>13144</v>
      </c>
      <c r="F7" s="10">
        <f>IF(E7&gt;0,ROUND((B7-E7)/E7*100,0),"")</f>
        <v>14</v>
      </c>
    </row>
    <row r="8" spans="1:6" ht="23.25" customHeight="1">
      <c r="A8" s="5" t="s">
        <v>12</v>
      </c>
      <c r="B8" s="9"/>
      <c r="C8" s="11"/>
      <c r="D8" s="10"/>
      <c r="E8" s="9"/>
      <c r="F8" s="10">
        <f aca="true" t="shared" si="0" ref="F8:F27">IF(E8&gt;0,ROUND((B8-E8)/E8*100,0),"")</f>
      </c>
    </row>
    <row r="9" spans="1:6" ht="23.25" customHeight="1">
      <c r="A9" s="5" t="s">
        <v>13</v>
      </c>
      <c r="B9" s="9">
        <v>5242</v>
      </c>
      <c r="C9" s="11"/>
      <c r="D9" s="10"/>
      <c r="E9" s="9">
        <v>4511</v>
      </c>
      <c r="F9" s="10">
        <f t="shared" si="0"/>
        <v>16</v>
      </c>
    </row>
    <row r="10" spans="1:6" ht="23.25" customHeight="1">
      <c r="A10" s="5" t="s">
        <v>14</v>
      </c>
      <c r="B10" s="9">
        <v>340</v>
      </c>
      <c r="C10" s="11"/>
      <c r="D10" s="10"/>
      <c r="E10" s="9">
        <v>292</v>
      </c>
      <c r="F10" s="10">
        <f t="shared" si="0"/>
        <v>16</v>
      </c>
    </row>
    <row r="11" spans="1:6" ht="23.25" customHeight="1">
      <c r="A11" s="5" t="s">
        <v>42</v>
      </c>
      <c r="B11" s="9">
        <v>8</v>
      </c>
      <c r="C11" s="11"/>
      <c r="D11" s="10"/>
      <c r="E11" s="9">
        <v>7</v>
      </c>
      <c r="F11" s="10">
        <f t="shared" si="0"/>
        <v>14</v>
      </c>
    </row>
    <row r="12" spans="1:6" ht="23.25" customHeight="1">
      <c r="A12" s="5" t="s">
        <v>15</v>
      </c>
      <c r="B12" s="9">
        <v>1231</v>
      </c>
      <c r="C12" s="11"/>
      <c r="D12" s="10"/>
      <c r="E12" s="9">
        <v>1062</v>
      </c>
      <c r="F12" s="10">
        <f t="shared" si="0"/>
        <v>16</v>
      </c>
    </row>
    <row r="13" spans="1:6" ht="23.25" customHeight="1">
      <c r="A13" s="5" t="s">
        <v>16</v>
      </c>
      <c r="B13" s="9">
        <v>1980</v>
      </c>
      <c r="C13" s="11"/>
      <c r="D13" s="10"/>
      <c r="E13" s="9">
        <v>363</v>
      </c>
      <c r="F13" s="10">
        <f t="shared" si="0"/>
        <v>445</v>
      </c>
    </row>
    <row r="14" spans="1:6" ht="23.25" customHeight="1">
      <c r="A14" s="5" t="s">
        <v>17</v>
      </c>
      <c r="B14" s="9">
        <v>281</v>
      </c>
      <c r="C14" s="11"/>
      <c r="D14" s="10"/>
      <c r="E14" s="9">
        <v>242</v>
      </c>
      <c r="F14" s="10">
        <f t="shared" si="0"/>
        <v>16</v>
      </c>
    </row>
    <row r="15" spans="1:6" ht="23.25" customHeight="1">
      <c r="A15" s="5" t="s">
        <v>18</v>
      </c>
      <c r="B15" s="9">
        <v>1058</v>
      </c>
      <c r="C15" s="11"/>
      <c r="D15" s="10"/>
      <c r="E15" s="9">
        <v>759</v>
      </c>
      <c r="F15" s="10">
        <f t="shared" si="0"/>
        <v>39</v>
      </c>
    </row>
    <row r="16" spans="1:6" ht="23.25" customHeight="1">
      <c r="A16" s="5" t="s">
        <v>19</v>
      </c>
      <c r="B16" s="9">
        <v>1469</v>
      </c>
      <c r="C16" s="11"/>
      <c r="D16" s="10"/>
      <c r="E16" s="9">
        <v>1263</v>
      </c>
      <c r="F16" s="10">
        <f t="shared" si="0"/>
        <v>16</v>
      </c>
    </row>
    <row r="17" spans="1:6" ht="23.25" customHeight="1">
      <c r="A17" s="5" t="s">
        <v>2</v>
      </c>
      <c r="B17" s="9">
        <v>1262</v>
      </c>
      <c r="C17" s="11"/>
      <c r="D17" s="10"/>
      <c r="E17" s="9">
        <v>1109</v>
      </c>
      <c r="F17" s="10">
        <f t="shared" si="0"/>
        <v>14</v>
      </c>
    </row>
    <row r="18" spans="1:6" ht="23.25" customHeight="1">
      <c r="A18" s="5" t="s">
        <v>3</v>
      </c>
      <c r="B18" s="9">
        <v>6000</v>
      </c>
      <c r="C18" s="11"/>
      <c r="D18" s="10"/>
      <c r="E18" s="9">
        <v>6364</v>
      </c>
      <c r="F18" s="10">
        <f t="shared" si="0"/>
        <v>-6</v>
      </c>
    </row>
    <row r="19" spans="1:6" ht="23.25" customHeight="1">
      <c r="A19" s="5" t="s">
        <v>4</v>
      </c>
      <c r="B19" s="9">
        <v>3400</v>
      </c>
      <c r="C19" s="11"/>
      <c r="D19" s="10"/>
      <c r="E19" s="9">
        <v>3367</v>
      </c>
      <c r="F19" s="10">
        <f t="shared" si="0"/>
        <v>1</v>
      </c>
    </row>
    <row r="20" spans="1:6" ht="23.25" customHeight="1">
      <c r="A20" s="19" t="s">
        <v>5</v>
      </c>
      <c r="B20" s="17">
        <f>SUM(B21:B27)</f>
        <v>15015</v>
      </c>
      <c r="C20" s="17">
        <f>SUM(C21:C27)</f>
        <v>0</v>
      </c>
      <c r="D20" s="14">
        <f>IF(C20&gt;0,ROUND((B20-C20)/C20*100,0),"")</f>
      </c>
      <c r="E20" s="17">
        <f>SUM(E21:E27)</f>
        <v>12997</v>
      </c>
      <c r="F20" s="14">
        <f t="shared" si="0"/>
        <v>16</v>
      </c>
    </row>
    <row r="21" spans="1:6" ht="23.25" customHeight="1">
      <c r="A21" s="5" t="s">
        <v>6</v>
      </c>
      <c r="B21" s="9">
        <v>2138</v>
      </c>
      <c r="C21" s="11"/>
      <c r="D21" s="10"/>
      <c r="E21" s="9">
        <v>3082</v>
      </c>
      <c r="F21" s="10">
        <f t="shared" si="0"/>
        <v>-31</v>
      </c>
    </row>
    <row r="22" spans="1:6" ht="23.25" customHeight="1">
      <c r="A22" s="5" t="s">
        <v>7</v>
      </c>
      <c r="B22" s="9">
        <v>5866</v>
      </c>
      <c r="C22" s="11"/>
      <c r="D22" s="10"/>
      <c r="E22" s="9">
        <v>4159</v>
      </c>
      <c r="F22" s="10">
        <f t="shared" si="0"/>
        <v>41</v>
      </c>
    </row>
    <row r="23" spans="1:6" ht="23.25" customHeight="1">
      <c r="A23" s="5" t="s">
        <v>8</v>
      </c>
      <c r="B23" s="9">
        <v>3379</v>
      </c>
      <c r="C23" s="11"/>
      <c r="D23" s="10"/>
      <c r="E23" s="9">
        <v>2541</v>
      </c>
      <c r="F23" s="10">
        <f t="shared" si="0"/>
        <v>33</v>
      </c>
    </row>
    <row r="24" spans="1:6" ht="23.25" customHeight="1">
      <c r="A24" s="5" t="s">
        <v>9</v>
      </c>
      <c r="B24" s="9">
        <v>2520</v>
      </c>
      <c r="C24" s="11"/>
      <c r="D24" s="10"/>
      <c r="E24" s="9">
        <v>2231</v>
      </c>
      <c r="F24" s="10">
        <f t="shared" si="0"/>
        <v>13</v>
      </c>
    </row>
    <row r="25" spans="1:6" ht="23.25" customHeight="1">
      <c r="A25" s="6" t="s">
        <v>32</v>
      </c>
      <c r="B25" s="9"/>
      <c r="C25" s="11"/>
      <c r="D25" s="10"/>
      <c r="E25" s="9">
        <v>123</v>
      </c>
      <c r="F25" s="10">
        <f t="shared" si="0"/>
        <v>-100</v>
      </c>
    </row>
    <row r="26" spans="1:6" ht="23.25" customHeight="1">
      <c r="A26" s="6" t="s">
        <v>33</v>
      </c>
      <c r="B26" s="9">
        <v>203</v>
      </c>
      <c r="C26" s="11"/>
      <c r="D26" s="10"/>
      <c r="E26" s="9">
        <v>180</v>
      </c>
      <c r="F26" s="10">
        <f t="shared" si="0"/>
        <v>13</v>
      </c>
    </row>
    <row r="27" spans="1:6" ht="23.25" customHeight="1">
      <c r="A27" s="153" t="s">
        <v>20</v>
      </c>
      <c r="B27" s="9">
        <v>909</v>
      </c>
      <c r="C27" s="11"/>
      <c r="D27" s="10"/>
      <c r="E27" s="9">
        <v>681</v>
      </c>
      <c r="F27" s="10">
        <f t="shared" si="0"/>
        <v>33</v>
      </c>
    </row>
    <row r="28" spans="1:6" ht="30" customHeight="1">
      <c r="A28" s="169" t="s">
        <v>161</v>
      </c>
      <c r="B28" s="169"/>
      <c r="C28" s="169"/>
      <c r="D28" s="169"/>
      <c r="E28" s="169"/>
      <c r="F28" s="169"/>
    </row>
    <row r="29" spans="1:3" ht="14.25">
      <c r="A29" s="1"/>
      <c r="B29" s="1"/>
      <c r="C29" s="1"/>
    </row>
    <row r="30" spans="1:3" ht="14.25">
      <c r="A30" s="1"/>
      <c r="B30" s="1"/>
      <c r="C30" s="1"/>
    </row>
    <row r="31" spans="1:3" ht="14.25">
      <c r="A31" s="1"/>
      <c r="B31" s="1"/>
      <c r="C31" s="1"/>
    </row>
  </sheetData>
  <sheetProtection/>
  <mergeCells count="3">
    <mergeCell ref="A2:F2"/>
    <mergeCell ref="A3:F3"/>
    <mergeCell ref="A28:F28"/>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E26"/>
  <sheetViews>
    <sheetView zoomScalePageLayoutView="0" workbookViewId="0" topLeftCell="A1">
      <selection activeCell="H8" sqref="H8"/>
    </sheetView>
  </sheetViews>
  <sheetFormatPr defaultColWidth="9.00390625" defaultRowHeight="14.25"/>
  <cols>
    <col min="1" max="1" width="40.75390625" style="0" customWidth="1"/>
    <col min="2" max="2" width="8.75390625" style="0" hidden="1" customWidth="1"/>
    <col min="3" max="3" width="27.375" style="0" customWidth="1"/>
    <col min="4" max="4" width="14.25390625" style="0" hidden="1" customWidth="1"/>
    <col min="5" max="5" width="16.00390625" style="0" hidden="1" customWidth="1"/>
  </cols>
  <sheetData>
    <row r="1" spans="1:5" ht="14.25">
      <c r="A1" s="61"/>
      <c r="B1" s="43"/>
      <c r="C1" s="43"/>
      <c r="D1" s="43"/>
      <c r="E1" s="43"/>
    </row>
    <row r="2" spans="1:5" ht="27.75" customHeight="1">
      <c r="A2" s="162" t="s">
        <v>783</v>
      </c>
      <c r="B2" s="162"/>
      <c r="C2" s="162"/>
      <c r="D2" s="162"/>
      <c r="E2" s="162"/>
    </row>
    <row r="3" spans="1:5" ht="14.25">
      <c r="A3" s="164" t="s">
        <v>48</v>
      </c>
      <c r="B3" s="164"/>
      <c r="C3" s="164"/>
      <c r="D3" s="164"/>
      <c r="E3" s="164"/>
    </row>
    <row r="4" spans="1:5" ht="24" customHeight="1">
      <c r="A4" s="21" t="s">
        <v>43</v>
      </c>
      <c r="B4" s="7" t="s">
        <v>160</v>
      </c>
      <c r="C4" s="7" t="s">
        <v>34</v>
      </c>
      <c r="D4" s="7" t="s">
        <v>38</v>
      </c>
      <c r="E4" s="7" t="s">
        <v>40</v>
      </c>
    </row>
    <row r="5" spans="1:5" ht="24" customHeight="1">
      <c r="A5" s="23" t="s">
        <v>45</v>
      </c>
      <c r="B5" s="17">
        <f>SUM(B6:B26)</f>
        <v>166471</v>
      </c>
      <c r="C5" s="17">
        <f>SUM(C6:C26)</f>
        <v>191691</v>
      </c>
      <c r="D5" s="17">
        <f>SUM(D6:D26)</f>
        <v>0</v>
      </c>
      <c r="E5" s="17">
        <f>SUM(E6:E26)</f>
        <v>0</v>
      </c>
    </row>
    <row r="6" spans="1:5" ht="24" customHeight="1">
      <c r="A6" s="22" t="s">
        <v>44</v>
      </c>
      <c r="B6" s="9">
        <v>14285</v>
      </c>
      <c r="C6" s="9">
        <v>24478</v>
      </c>
      <c r="D6" s="9"/>
      <c r="E6" s="9">
        <f>IF(D6&gt;0,(#REF!-D6)/D6*100,"")</f>
      </c>
    </row>
    <row r="7" spans="1:5" ht="24" customHeight="1">
      <c r="A7" s="22" t="s">
        <v>49</v>
      </c>
      <c r="B7" s="9"/>
      <c r="C7" s="9"/>
      <c r="D7" s="9"/>
      <c r="E7" s="9">
        <f>IF(D7&gt;0,(#REF!-D7)/D7*100,"")</f>
      </c>
    </row>
    <row r="8" spans="1:5" ht="24" customHeight="1">
      <c r="A8" s="65" t="s">
        <v>120</v>
      </c>
      <c r="B8" s="9">
        <v>8845</v>
      </c>
      <c r="C8" s="9">
        <v>9795</v>
      </c>
      <c r="D8" s="9"/>
      <c r="E8" s="9">
        <f>IF(D8&gt;0,(#REF!-D8)/D8*100,"")</f>
      </c>
    </row>
    <row r="9" spans="1:5" ht="24" customHeight="1">
      <c r="A9" s="65" t="s">
        <v>121</v>
      </c>
      <c r="B9" s="9">
        <v>44423</v>
      </c>
      <c r="C9" s="9">
        <v>42988</v>
      </c>
      <c r="D9" s="9"/>
      <c r="E9" s="9">
        <f>IF(D9&gt;0,(#REF!-D9)/D9*100,"")</f>
      </c>
    </row>
    <row r="10" spans="1:5" ht="24" customHeight="1">
      <c r="A10" s="65" t="s">
        <v>122</v>
      </c>
      <c r="B10" s="9">
        <v>346</v>
      </c>
      <c r="C10" s="9">
        <v>327</v>
      </c>
      <c r="D10" s="9"/>
      <c r="E10" s="9">
        <f>IF(D10&gt;0,(#REF!-D10)/D10*100,"")</f>
      </c>
    </row>
    <row r="11" spans="1:5" ht="24" customHeight="1">
      <c r="A11" s="65" t="s">
        <v>123</v>
      </c>
      <c r="B11" s="9">
        <v>2019</v>
      </c>
      <c r="C11" s="9">
        <v>1996</v>
      </c>
      <c r="D11" s="9"/>
      <c r="E11" s="9">
        <f>IF(D11&gt;0,(#REF!-D11)/D11*100,"")</f>
      </c>
    </row>
    <row r="12" spans="1:5" ht="24" customHeight="1">
      <c r="A12" s="65" t="s">
        <v>124</v>
      </c>
      <c r="B12" s="9">
        <v>26665</v>
      </c>
      <c r="C12" s="9">
        <v>32936</v>
      </c>
      <c r="D12" s="9"/>
      <c r="E12" s="9">
        <f>IF(D12&gt;0,(#REF!-D12)/D12*100,"")</f>
      </c>
    </row>
    <row r="13" spans="1:5" ht="24" customHeight="1">
      <c r="A13" s="65" t="s">
        <v>125</v>
      </c>
      <c r="B13" s="9">
        <v>29149</v>
      </c>
      <c r="C13" s="9">
        <v>33338</v>
      </c>
      <c r="D13" s="9"/>
      <c r="E13" s="9">
        <f>IF(D13&gt;0,(#REF!-D13)/D13*100,"")</f>
      </c>
    </row>
    <row r="14" spans="1:5" ht="24" customHeight="1">
      <c r="A14" s="65" t="s">
        <v>126</v>
      </c>
      <c r="B14" s="9">
        <v>748</v>
      </c>
      <c r="C14" s="9">
        <v>622</v>
      </c>
      <c r="D14" s="9"/>
      <c r="E14" s="9">
        <f>IF(D14&gt;0,(#REF!-D14)/D14*100,"")</f>
      </c>
    </row>
    <row r="15" spans="1:5" ht="24" customHeight="1">
      <c r="A15" s="65" t="s">
        <v>127</v>
      </c>
      <c r="B15" s="9">
        <v>3046</v>
      </c>
      <c r="C15" s="9">
        <v>9068</v>
      </c>
      <c r="D15" s="9"/>
      <c r="E15" s="9">
        <f>IF(D15&gt;0,(#REF!-D15)/D15*100,"")</f>
      </c>
    </row>
    <row r="16" spans="1:5" ht="24" customHeight="1">
      <c r="A16" s="65" t="s">
        <v>128</v>
      </c>
      <c r="B16" s="9">
        <v>20169</v>
      </c>
      <c r="C16" s="9">
        <v>17231</v>
      </c>
      <c r="D16" s="9"/>
      <c r="E16" s="9">
        <f>IF(D16&gt;0,(#REF!-D16)/D16*100,"")</f>
      </c>
    </row>
    <row r="17" spans="1:5" ht="24" customHeight="1">
      <c r="A17" s="65" t="s">
        <v>129</v>
      </c>
      <c r="B17" s="9">
        <v>1418</v>
      </c>
      <c r="C17" s="9">
        <v>2648</v>
      </c>
      <c r="D17" s="9"/>
      <c r="E17" s="9">
        <f>IF(D17&gt;0,(#REF!-D17)/D17*100,"")</f>
      </c>
    </row>
    <row r="18" spans="1:5" ht="24" customHeight="1">
      <c r="A18" s="65" t="s">
        <v>130</v>
      </c>
      <c r="B18" s="9">
        <v>2463</v>
      </c>
      <c r="C18" s="9">
        <v>3563</v>
      </c>
      <c r="D18" s="9"/>
      <c r="E18" s="9">
        <f>IF(D18&gt;0,(#REF!-D18)/D18*100,"")</f>
      </c>
    </row>
    <row r="19" spans="1:5" ht="24" customHeight="1">
      <c r="A19" s="65" t="s">
        <v>131</v>
      </c>
      <c r="B19" s="9">
        <v>539</v>
      </c>
      <c r="C19" s="9">
        <v>151</v>
      </c>
      <c r="D19" s="9"/>
      <c r="E19" s="9">
        <f>IF(D19&gt;0,(#REF!-D19)/D19*100,"")</f>
      </c>
    </row>
    <row r="20" spans="1:5" ht="24" customHeight="1">
      <c r="A20" s="65" t="s">
        <v>132</v>
      </c>
      <c r="B20" s="9"/>
      <c r="C20" s="9"/>
      <c r="D20" s="9"/>
      <c r="E20" s="9">
        <f>IF(D20&gt;0,(#REF!-D20)/D20*100,"")</f>
      </c>
    </row>
    <row r="21" spans="1:5" ht="24" customHeight="1">
      <c r="A21" s="65" t="s">
        <v>133</v>
      </c>
      <c r="B21" s="9">
        <v>334</v>
      </c>
      <c r="C21" s="9">
        <v>375</v>
      </c>
      <c r="D21" s="9"/>
      <c r="E21" s="9">
        <f>IF(D21&gt;0,(#REF!-D21)/D21*100,"")</f>
      </c>
    </row>
    <row r="22" spans="1:5" ht="24" customHeight="1">
      <c r="A22" s="65" t="s">
        <v>134</v>
      </c>
      <c r="B22" s="9">
        <v>8054</v>
      </c>
      <c r="C22" s="9">
        <v>7774</v>
      </c>
      <c r="D22" s="9"/>
      <c r="E22" s="9">
        <f>IF(D22&gt;0,(#REF!-D22)/D22*100,"")</f>
      </c>
    </row>
    <row r="23" spans="1:5" ht="24" customHeight="1">
      <c r="A23" s="65" t="s">
        <v>135</v>
      </c>
      <c r="B23" s="9">
        <v>238</v>
      </c>
      <c r="C23" s="9">
        <v>249</v>
      </c>
      <c r="D23" s="9"/>
      <c r="E23" s="9">
        <f>IF(D23&gt;0,(#REF!-D23)/D23*100,"")</f>
      </c>
    </row>
    <row r="24" spans="1:5" ht="24" customHeight="1">
      <c r="A24" s="65" t="s">
        <v>136</v>
      </c>
      <c r="B24" s="9">
        <v>1665</v>
      </c>
      <c r="C24" s="9">
        <v>2036</v>
      </c>
      <c r="D24" s="9"/>
      <c r="E24" s="9">
        <f>IF(D24&gt;0,(#REF!-D24)/D24*100,"")</f>
      </c>
    </row>
    <row r="25" spans="1:5" ht="24" customHeight="1">
      <c r="A25" s="22" t="s">
        <v>137</v>
      </c>
      <c r="B25" s="9"/>
      <c r="C25" s="9">
        <v>832</v>
      </c>
      <c r="D25" s="9"/>
      <c r="E25" s="9">
        <f>IF(D25&gt;0,(#REF!-D25)/D25*100,"")</f>
      </c>
    </row>
    <row r="26" spans="1:5" ht="24" customHeight="1">
      <c r="A26" s="22" t="s">
        <v>138</v>
      </c>
      <c r="B26" s="9">
        <v>2065</v>
      </c>
      <c r="C26" s="9">
        <v>1284</v>
      </c>
      <c r="D26" s="9"/>
      <c r="E26" s="9">
        <f>IF(D26&gt;0,(#REF!-D26)/D26*100,"")</f>
      </c>
    </row>
  </sheetData>
  <sheetProtection/>
  <mergeCells count="2">
    <mergeCell ref="A2:E2"/>
    <mergeCell ref="A3:E3"/>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F42"/>
  <sheetViews>
    <sheetView zoomScaleSheetLayoutView="100" zoomScalePageLayoutView="0" workbookViewId="0" topLeftCell="A1">
      <selection activeCell="A1" sqref="A1:IV16384"/>
    </sheetView>
  </sheetViews>
  <sheetFormatPr defaultColWidth="9.00390625" defaultRowHeight="14.25"/>
  <cols>
    <col min="1" max="1" width="38.75390625" style="0" customWidth="1"/>
    <col min="2" max="2" width="12.50390625" style="0" customWidth="1"/>
    <col min="3" max="3" width="8.00390625" style="0" hidden="1" customWidth="1"/>
    <col min="4" max="4" width="6.50390625" style="0" hidden="1" customWidth="1"/>
    <col min="5" max="5" width="12.125" style="0" customWidth="1"/>
    <col min="6" max="6" width="9.50390625" style="0" customWidth="1"/>
  </cols>
  <sheetData>
    <row r="1" ht="14.25">
      <c r="A1" s="61"/>
    </row>
    <row r="2" spans="1:6" ht="21.75" customHeight="1">
      <c r="A2" s="162" t="s">
        <v>174</v>
      </c>
      <c r="B2" s="162"/>
      <c r="C2" s="162"/>
      <c r="D2" s="162"/>
      <c r="E2" s="162"/>
      <c r="F2" s="162"/>
    </row>
    <row r="3" spans="1:6" ht="17.25" customHeight="1">
      <c r="A3" s="163" t="s">
        <v>0</v>
      </c>
      <c r="B3" s="163"/>
      <c r="C3" s="163"/>
      <c r="D3" s="163"/>
      <c r="E3" s="163"/>
      <c r="F3" s="163"/>
    </row>
    <row r="4" spans="1:6" ht="30" customHeight="1">
      <c r="A4" s="4" t="s">
        <v>10</v>
      </c>
      <c r="B4" s="3" t="s">
        <v>34</v>
      </c>
      <c r="C4" s="3" t="s">
        <v>50</v>
      </c>
      <c r="D4" s="7" t="s">
        <v>41</v>
      </c>
      <c r="E4" s="24" t="s">
        <v>39</v>
      </c>
      <c r="F4" s="7" t="s">
        <v>41</v>
      </c>
    </row>
    <row r="5" spans="1:6" ht="16.5" customHeight="1">
      <c r="A5" s="12" t="s">
        <v>31</v>
      </c>
      <c r="B5" s="13">
        <f>B6+B29</f>
        <v>86573</v>
      </c>
      <c r="C5" s="13">
        <f>C6+C29</f>
        <v>66276</v>
      </c>
      <c r="D5" s="13">
        <f>IF(C5&gt;0,ROUND((B5-C5)/C5*100,0),"")</f>
        <v>31</v>
      </c>
      <c r="E5" s="13">
        <f>E6+E29</f>
        <v>65349</v>
      </c>
      <c r="F5" s="14">
        <f>IF(E5&gt;0,ROUND((B5-E5)/E5*100,0),"")</f>
        <v>32</v>
      </c>
    </row>
    <row r="6" spans="1:6" ht="16.5" customHeight="1">
      <c r="A6" s="15" t="s">
        <v>21</v>
      </c>
      <c r="B6" s="13">
        <f>B7+B21</f>
        <v>36309</v>
      </c>
      <c r="C6" s="13">
        <f>C7+C21</f>
        <v>32231</v>
      </c>
      <c r="D6" s="13">
        <f>IF(C6&gt;0,ROUND((B6-C6)/C6*100,0),"")</f>
        <v>13</v>
      </c>
      <c r="E6" s="13">
        <f>E7+E21</f>
        <v>31308</v>
      </c>
      <c r="F6" s="14">
        <f>IF(E6&gt;0,ROUND((B6-E6)/E6*100,0),"")</f>
        <v>16</v>
      </c>
    </row>
    <row r="7" spans="1:6" ht="16.5" customHeight="1">
      <c r="A7" s="16" t="s">
        <v>1</v>
      </c>
      <c r="B7" s="17">
        <f>SUM(B8:B20)</f>
        <v>21660</v>
      </c>
      <c r="C7" s="17">
        <f>SUM(C8:C20)</f>
        <v>19558</v>
      </c>
      <c r="D7" s="17">
        <f>IF(C7&gt;0,ROUND((B7-C7)/C7*100,0),"")</f>
        <v>11</v>
      </c>
      <c r="E7" s="17">
        <f>SUM(E8:E20)</f>
        <v>18635</v>
      </c>
      <c r="F7" s="14">
        <f>IF(E7&gt;0,ROUND((B7-E7)/E7*100,0),"")</f>
        <v>16</v>
      </c>
    </row>
    <row r="8" spans="1:6" ht="16.5" customHeight="1">
      <c r="A8" s="5" t="s">
        <v>11</v>
      </c>
      <c r="B8" s="9">
        <v>4338</v>
      </c>
      <c r="C8" s="11">
        <v>1876</v>
      </c>
      <c r="D8" s="10">
        <f>IF(C8&gt;0,ROUND((B8-C8)/C8*100,0),"")</f>
        <v>131</v>
      </c>
      <c r="E8" s="9">
        <v>3677</v>
      </c>
      <c r="F8" s="10">
        <f>IF(E8&gt;0,ROUND((B8-E8)/E8*100,0),"")</f>
        <v>18</v>
      </c>
    </row>
    <row r="9" spans="1:6" ht="16.5" customHeight="1">
      <c r="A9" s="5" t="s">
        <v>12</v>
      </c>
      <c r="B9" s="9"/>
      <c r="C9" s="11">
        <v>2724</v>
      </c>
      <c r="D9" s="10">
        <f aca="true" t="shared" si="0" ref="D9:D19">IF(C9&gt;0,ROUND((B9-C9)/C9*100,0),"")</f>
        <v>-100</v>
      </c>
      <c r="E9" s="9"/>
      <c r="F9" s="10">
        <f aca="true" t="shared" si="1" ref="F9:F38">IF(E9&gt;0,ROUND((B9-E9)/E9*100,0),"")</f>
      </c>
    </row>
    <row r="10" spans="1:6" ht="16.5" customHeight="1">
      <c r="A10" s="5" t="s">
        <v>13</v>
      </c>
      <c r="B10" s="9">
        <v>3397</v>
      </c>
      <c r="C10" s="11">
        <v>2878</v>
      </c>
      <c r="D10" s="10">
        <f t="shared" si="0"/>
        <v>18</v>
      </c>
      <c r="E10" s="9">
        <v>2878</v>
      </c>
      <c r="F10" s="10">
        <f t="shared" si="1"/>
        <v>18</v>
      </c>
    </row>
    <row r="11" spans="1:6" ht="16.5" customHeight="1">
      <c r="A11" s="5" t="s">
        <v>14</v>
      </c>
      <c r="B11" s="9">
        <v>238</v>
      </c>
      <c r="C11" s="11">
        <v>202</v>
      </c>
      <c r="D11" s="10">
        <f t="shared" si="0"/>
        <v>18</v>
      </c>
      <c r="E11" s="9">
        <v>202</v>
      </c>
      <c r="F11" s="10">
        <f t="shared" si="1"/>
        <v>18</v>
      </c>
    </row>
    <row r="12" spans="1:6" ht="16.5" customHeight="1">
      <c r="A12" s="5" t="s">
        <v>42</v>
      </c>
      <c r="B12" s="9"/>
      <c r="C12" s="11"/>
      <c r="D12" s="10">
        <f t="shared" si="0"/>
      </c>
      <c r="E12" s="9"/>
      <c r="F12" s="10">
        <f t="shared" si="1"/>
      </c>
    </row>
    <row r="13" spans="1:6" ht="16.5" customHeight="1">
      <c r="A13" s="5" t="s">
        <v>15</v>
      </c>
      <c r="B13" s="9">
        <v>725</v>
      </c>
      <c r="C13" s="11">
        <v>614</v>
      </c>
      <c r="D13" s="10">
        <f t="shared" si="0"/>
        <v>18</v>
      </c>
      <c r="E13" s="9">
        <v>614</v>
      </c>
      <c r="F13" s="10">
        <f t="shared" si="1"/>
        <v>18</v>
      </c>
    </row>
    <row r="14" spans="1:6" ht="16.5" customHeight="1">
      <c r="A14" s="5" t="s">
        <v>16</v>
      </c>
      <c r="B14" s="9">
        <v>1874</v>
      </c>
      <c r="C14" s="11">
        <v>268</v>
      </c>
      <c r="D14" s="10">
        <f t="shared" si="0"/>
        <v>599</v>
      </c>
      <c r="E14" s="9">
        <v>268</v>
      </c>
      <c r="F14" s="10">
        <f t="shared" si="1"/>
        <v>599</v>
      </c>
    </row>
    <row r="15" spans="1:6" ht="16.5" customHeight="1">
      <c r="A15" s="5" t="s">
        <v>17</v>
      </c>
      <c r="B15" s="9">
        <v>183</v>
      </c>
      <c r="C15" s="11">
        <v>155</v>
      </c>
      <c r="D15" s="10">
        <f t="shared" si="0"/>
        <v>18</v>
      </c>
      <c r="E15" s="9">
        <v>155</v>
      </c>
      <c r="F15" s="10">
        <f t="shared" si="1"/>
        <v>18</v>
      </c>
    </row>
    <row r="16" spans="1:6" ht="16.5" customHeight="1">
      <c r="A16" s="5" t="s">
        <v>18</v>
      </c>
      <c r="B16" s="9">
        <v>765</v>
      </c>
      <c r="C16" s="11">
        <v>500</v>
      </c>
      <c r="D16" s="10">
        <f t="shared" si="0"/>
        <v>53</v>
      </c>
      <c r="E16" s="9">
        <v>500</v>
      </c>
      <c r="F16" s="10">
        <f t="shared" si="1"/>
        <v>53</v>
      </c>
    </row>
    <row r="17" spans="1:6" ht="16.5" customHeight="1">
      <c r="A17" s="5" t="s">
        <v>19</v>
      </c>
      <c r="B17" s="9">
        <v>985</v>
      </c>
      <c r="C17" s="11">
        <v>835</v>
      </c>
      <c r="D17" s="10">
        <f t="shared" si="0"/>
        <v>18</v>
      </c>
      <c r="E17" s="9">
        <v>835</v>
      </c>
      <c r="F17" s="10">
        <f t="shared" si="1"/>
        <v>18</v>
      </c>
    </row>
    <row r="18" spans="1:6" ht="16.5" customHeight="1">
      <c r="A18" s="5" t="s">
        <v>2</v>
      </c>
      <c r="B18" s="9">
        <v>235</v>
      </c>
      <c r="C18" s="11">
        <v>199</v>
      </c>
      <c r="D18" s="10">
        <f t="shared" si="0"/>
        <v>18</v>
      </c>
      <c r="E18" s="9">
        <v>199</v>
      </c>
      <c r="F18" s="10">
        <f t="shared" si="1"/>
        <v>18</v>
      </c>
    </row>
    <row r="19" spans="1:6" ht="16.5" customHeight="1">
      <c r="A19" s="5" t="s">
        <v>3</v>
      </c>
      <c r="B19" s="9">
        <v>5657</v>
      </c>
      <c r="C19" s="11">
        <v>6061</v>
      </c>
      <c r="D19" s="10">
        <f t="shared" si="0"/>
        <v>-7</v>
      </c>
      <c r="E19" s="9">
        <v>6061</v>
      </c>
      <c r="F19" s="10">
        <f t="shared" si="1"/>
        <v>-7</v>
      </c>
    </row>
    <row r="20" spans="1:6" ht="16.5" customHeight="1">
      <c r="A20" s="5" t="s">
        <v>4</v>
      </c>
      <c r="B20" s="9">
        <v>3263</v>
      </c>
      <c r="C20" s="11">
        <v>3246</v>
      </c>
      <c r="D20" s="10">
        <f>IF(C20&gt;0,ROUND((B20-C20)/C20*100,0),"")</f>
        <v>1</v>
      </c>
      <c r="E20" s="9">
        <v>3246</v>
      </c>
      <c r="F20" s="10">
        <f t="shared" si="1"/>
        <v>1</v>
      </c>
    </row>
    <row r="21" spans="1:6" ht="16.5" customHeight="1">
      <c r="A21" s="19" t="s">
        <v>5</v>
      </c>
      <c r="B21" s="17">
        <f>SUM(B22:B28)</f>
        <v>14649</v>
      </c>
      <c r="C21" s="17">
        <f>SUM(C22:C28)</f>
        <v>12673</v>
      </c>
      <c r="D21" s="14">
        <f aca="true" t="shared" si="2" ref="D21:D38">IF(C21&gt;0,ROUND((B21-C21)/C21*100,0),"")</f>
        <v>16</v>
      </c>
      <c r="E21" s="17">
        <f>SUM(E22:E28)</f>
        <v>12673</v>
      </c>
      <c r="F21" s="14">
        <f t="shared" si="1"/>
        <v>16</v>
      </c>
    </row>
    <row r="22" spans="1:6" ht="16.5" customHeight="1">
      <c r="A22" s="5" t="s">
        <v>6</v>
      </c>
      <c r="B22" s="9">
        <v>2138</v>
      </c>
      <c r="C22" s="11">
        <v>3082</v>
      </c>
      <c r="D22" s="10">
        <f t="shared" si="2"/>
        <v>-31</v>
      </c>
      <c r="E22" s="9">
        <v>3082</v>
      </c>
      <c r="F22" s="10">
        <f t="shared" si="1"/>
        <v>-31</v>
      </c>
    </row>
    <row r="23" spans="1:6" ht="16.5" customHeight="1">
      <c r="A23" s="5" t="s">
        <v>7</v>
      </c>
      <c r="B23" s="9">
        <v>5866</v>
      </c>
      <c r="C23" s="11">
        <v>4159</v>
      </c>
      <c r="D23" s="10">
        <f t="shared" si="2"/>
        <v>41</v>
      </c>
      <c r="E23" s="9">
        <v>4159</v>
      </c>
      <c r="F23" s="10">
        <f t="shared" si="1"/>
        <v>41</v>
      </c>
    </row>
    <row r="24" spans="1:6" ht="16.5" customHeight="1">
      <c r="A24" s="5" t="s">
        <v>8</v>
      </c>
      <c r="B24" s="9">
        <v>3379</v>
      </c>
      <c r="C24" s="11">
        <v>2541</v>
      </c>
      <c r="D24" s="10">
        <f t="shared" si="2"/>
        <v>33</v>
      </c>
      <c r="E24" s="9">
        <v>2541</v>
      </c>
      <c r="F24" s="10">
        <f t="shared" si="1"/>
        <v>33</v>
      </c>
    </row>
    <row r="25" spans="1:6" ht="16.5" customHeight="1">
      <c r="A25" s="5" t="s">
        <v>9</v>
      </c>
      <c r="B25" s="9">
        <v>2402</v>
      </c>
      <c r="C25" s="11">
        <v>2126</v>
      </c>
      <c r="D25" s="10">
        <f t="shared" si="2"/>
        <v>13</v>
      </c>
      <c r="E25" s="9">
        <v>2126</v>
      </c>
      <c r="F25" s="10">
        <f t="shared" si="1"/>
        <v>13</v>
      </c>
    </row>
    <row r="26" spans="1:6" ht="16.5" customHeight="1">
      <c r="A26" s="6" t="s">
        <v>32</v>
      </c>
      <c r="B26" s="9"/>
      <c r="C26" s="11">
        <v>123</v>
      </c>
      <c r="D26" s="10">
        <f t="shared" si="2"/>
        <v>-100</v>
      </c>
      <c r="E26" s="9">
        <v>123</v>
      </c>
      <c r="F26" s="10">
        <f t="shared" si="1"/>
        <v>-100</v>
      </c>
    </row>
    <row r="27" spans="1:6" ht="16.5" customHeight="1">
      <c r="A27" s="6" t="s">
        <v>33</v>
      </c>
      <c r="B27" s="9">
        <v>203</v>
      </c>
      <c r="C27" s="11">
        <v>180</v>
      </c>
      <c r="D27" s="10">
        <f t="shared" si="2"/>
        <v>13</v>
      </c>
      <c r="E27" s="9">
        <v>180</v>
      </c>
      <c r="F27" s="10">
        <f t="shared" si="1"/>
        <v>13</v>
      </c>
    </row>
    <row r="28" spans="1:6" ht="16.5" customHeight="1">
      <c r="A28" s="6" t="s">
        <v>20</v>
      </c>
      <c r="B28" s="9">
        <v>661</v>
      </c>
      <c r="C28" s="11">
        <v>462</v>
      </c>
      <c r="D28" s="10">
        <f t="shared" si="2"/>
        <v>43</v>
      </c>
      <c r="E28" s="9">
        <v>462</v>
      </c>
      <c r="F28" s="10">
        <f t="shared" si="1"/>
        <v>43</v>
      </c>
    </row>
    <row r="29" spans="1:6" ht="16.5" customHeight="1">
      <c r="A29" s="18" t="s">
        <v>30</v>
      </c>
      <c r="B29" s="13">
        <f>SUM(B30:B38)</f>
        <v>50264</v>
      </c>
      <c r="C29" s="13">
        <f>SUM(C30:C38)</f>
        <v>34045</v>
      </c>
      <c r="D29" s="13">
        <f t="shared" si="2"/>
        <v>48</v>
      </c>
      <c r="E29" s="13">
        <f>SUM(E30:E38)</f>
        <v>34041</v>
      </c>
      <c r="F29" s="14">
        <f t="shared" si="1"/>
        <v>48</v>
      </c>
    </row>
    <row r="30" spans="1:6" ht="16.5" customHeight="1">
      <c r="A30" s="5" t="s">
        <v>27</v>
      </c>
      <c r="B30" s="9"/>
      <c r="C30" s="11">
        <v>4</v>
      </c>
      <c r="D30" s="10">
        <f t="shared" si="2"/>
        <v>-100</v>
      </c>
      <c r="E30" s="10"/>
      <c r="F30" s="10">
        <f t="shared" si="1"/>
      </c>
    </row>
    <row r="31" spans="1:6" ht="16.5" customHeight="1">
      <c r="A31" s="5" t="s">
        <v>28</v>
      </c>
      <c r="B31" s="9">
        <v>31</v>
      </c>
      <c r="C31" s="11">
        <v>27</v>
      </c>
      <c r="D31" s="10">
        <f t="shared" si="2"/>
        <v>15</v>
      </c>
      <c r="E31" s="10">
        <v>27</v>
      </c>
      <c r="F31" s="10">
        <f t="shared" si="1"/>
        <v>15</v>
      </c>
    </row>
    <row r="32" spans="1:6" ht="16.5" customHeight="1">
      <c r="A32" s="5" t="s">
        <v>22</v>
      </c>
      <c r="B32" s="9">
        <v>47270</v>
      </c>
      <c r="C32" s="11">
        <v>31725</v>
      </c>
      <c r="D32" s="10">
        <f t="shared" si="2"/>
        <v>49</v>
      </c>
      <c r="E32" s="10">
        <v>31725</v>
      </c>
      <c r="F32" s="10">
        <f t="shared" si="1"/>
        <v>49</v>
      </c>
    </row>
    <row r="33" spans="1:6" ht="16.5" customHeight="1">
      <c r="A33" s="5" t="s">
        <v>25</v>
      </c>
      <c r="B33" s="9">
        <v>1301</v>
      </c>
      <c r="C33" s="11">
        <v>1131</v>
      </c>
      <c r="D33" s="10">
        <f t="shared" si="2"/>
        <v>15</v>
      </c>
      <c r="E33" s="10">
        <v>1131</v>
      </c>
      <c r="F33" s="10">
        <f t="shared" si="1"/>
        <v>15</v>
      </c>
    </row>
    <row r="34" spans="1:6" ht="16.5" customHeight="1">
      <c r="A34" s="5" t="s">
        <v>33</v>
      </c>
      <c r="B34" s="9"/>
      <c r="C34" s="11"/>
      <c r="D34" s="10">
        <f t="shared" si="2"/>
      </c>
      <c r="E34" s="10"/>
      <c r="F34" s="10">
        <f t="shared" si="1"/>
      </c>
    </row>
    <row r="35" spans="1:6" ht="16.5" customHeight="1">
      <c r="A35" s="5" t="s">
        <v>23</v>
      </c>
      <c r="B35" s="9">
        <v>748</v>
      </c>
      <c r="C35" s="11">
        <v>502</v>
      </c>
      <c r="D35" s="10">
        <f t="shared" si="2"/>
        <v>49</v>
      </c>
      <c r="E35" s="10">
        <v>502</v>
      </c>
      <c r="F35" s="10">
        <f t="shared" si="1"/>
        <v>49</v>
      </c>
    </row>
    <row r="36" spans="1:6" ht="16.5" customHeight="1">
      <c r="A36" s="5" t="s">
        <v>24</v>
      </c>
      <c r="B36" s="9">
        <v>700</v>
      </c>
      <c r="C36" s="11">
        <v>470</v>
      </c>
      <c r="D36" s="10">
        <f t="shared" si="2"/>
        <v>49</v>
      </c>
      <c r="E36" s="10">
        <v>470</v>
      </c>
      <c r="F36" s="10">
        <f t="shared" si="1"/>
        <v>49</v>
      </c>
    </row>
    <row r="37" spans="1:6" ht="16.5" customHeight="1">
      <c r="A37" s="5" t="s">
        <v>26</v>
      </c>
      <c r="B37" s="9">
        <v>214</v>
      </c>
      <c r="C37" s="11">
        <v>186</v>
      </c>
      <c r="D37" s="10">
        <f t="shared" si="2"/>
        <v>15</v>
      </c>
      <c r="E37" s="10">
        <v>186</v>
      </c>
      <c r="F37" s="10">
        <f t="shared" si="1"/>
        <v>15</v>
      </c>
    </row>
    <row r="38" spans="1:6" ht="16.5" customHeight="1">
      <c r="A38" s="5" t="s">
        <v>29</v>
      </c>
      <c r="B38" s="9"/>
      <c r="C38" s="11"/>
      <c r="D38" s="10">
        <f t="shared" si="2"/>
      </c>
      <c r="E38" s="10"/>
      <c r="F38" s="10">
        <f t="shared" si="1"/>
      </c>
    </row>
    <row r="39" spans="1:6" ht="30" customHeight="1">
      <c r="A39" s="169" t="s">
        <v>161</v>
      </c>
      <c r="B39" s="169"/>
      <c r="C39" s="169"/>
      <c r="D39" s="169"/>
      <c r="E39" s="169"/>
      <c r="F39" s="169"/>
    </row>
    <row r="40" spans="1:3" ht="14.25">
      <c r="A40" s="1"/>
      <c r="B40" s="1"/>
      <c r="C40" s="1"/>
    </row>
    <row r="41" spans="1:3" ht="14.25">
      <c r="A41" s="1"/>
      <c r="B41" s="1"/>
      <c r="C41" s="1"/>
    </row>
    <row r="42" spans="1:3" ht="14.25">
      <c r="A42" s="1"/>
      <c r="B42" s="1"/>
      <c r="C42" s="1"/>
    </row>
  </sheetData>
  <sheetProtection/>
  <mergeCells count="3">
    <mergeCell ref="A2:F2"/>
    <mergeCell ref="A3:F3"/>
    <mergeCell ref="A39:F39"/>
  </mergeCells>
  <printOptions horizontalCentered="1"/>
  <pageMargins left="0.7480314960629921" right="0.7480314960629921" top="0.984251968503937"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2017-10-26T08:26:47Z</cp:lastPrinted>
  <dcterms:created xsi:type="dcterms:W3CDTF">2017-03-04T10:06:40Z</dcterms:created>
  <dcterms:modified xsi:type="dcterms:W3CDTF">2017-03-28T10:03:03Z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